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/>
  </bookViews>
  <sheets>
    <sheet name="4. Мероприятия КПМ 2 УТОЧЧЧЧЧ" sheetId="6" r:id="rId1"/>
    <sheet name="5. Финобеспечение  автобусы" sheetId="8" r:id="rId2"/>
  </sheets>
  <definedNames>
    <definedName name="Print_Titles" localSheetId="0">'4. Мероприятия КПМ 2 УТОЧЧЧЧЧ'!$6:$8</definedName>
    <definedName name="Print_Titles" localSheetId="1">'5. Финобеспечение  автобусы'!$3:$5</definedName>
    <definedName name="_xlnm.Print_Titles" localSheetId="0">'4. Мероприятия КПМ 2 УТОЧЧЧЧЧ'!$6:$8</definedName>
    <definedName name="_xlnm.Print_Titles" localSheetId="1">'5. Финобеспечение  автобусы'!$3:$5</definedName>
    <definedName name="_xlnm.Print_Area" localSheetId="0">'4. Мероприятия КПМ 2 УТОЧЧЧЧЧ'!$A$1:$N$33</definedName>
    <definedName name="_xlnm.Print_Area" localSheetId="1">'5. Финобеспечение  автобусы'!$A$1:$M$133</definedName>
  </definedNames>
  <calcPr calcId="124519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J125" i="8"/>
  <c r="G99"/>
  <c r="L24"/>
  <c r="K24"/>
  <c r="J24"/>
  <c r="I24"/>
  <c r="H24"/>
  <c r="G24"/>
  <c r="H37" l="1"/>
  <c r="L49" l="1"/>
  <c r="K49"/>
  <c r="G49"/>
  <c r="F49"/>
  <c r="K77" l="1"/>
  <c r="J77"/>
  <c r="I77"/>
  <c r="H77"/>
  <c r="M79"/>
  <c r="G77"/>
  <c r="M126" l="1"/>
  <c r="M125" s="1"/>
  <c r="L125"/>
  <c r="K125"/>
  <c r="F117"/>
  <c r="M117" s="1"/>
  <c r="M116" s="1"/>
  <c r="L116"/>
  <c r="K116"/>
  <c r="J116"/>
  <c r="I116"/>
  <c r="H116"/>
  <c r="G116"/>
  <c r="F116"/>
  <c r="M108"/>
  <c r="M107" s="1"/>
  <c r="L107"/>
  <c r="K107"/>
  <c r="J107"/>
  <c r="I107"/>
  <c r="H107"/>
  <c r="G107"/>
  <c r="F107"/>
  <c r="F99"/>
  <c r="M99" s="1"/>
  <c r="M98" s="1"/>
  <c r="L98"/>
  <c r="K98"/>
  <c r="J98"/>
  <c r="I98"/>
  <c r="H98"/>
  <c r="G98"/>
  <c r="M90"/>
  <c r="M89" s="1"/>
  <c r="L89"/>
  <c r="K89"/>
  <c r="J89"/>
  <c r="I89"/>
  <c r="H89"/>
  <c r="G89"/>
  <c r="F89"/>
  <c r="H10"/>
  <c r="G10"/>
  <c r="M81"/>
  <c r="J10"/>
  <c r="M80"/>
  <c r="F78"/>
  <c r="F84" s="1"/>
  <c r="M69"/>
  <c r="M68"/>
  <c r="F68"/>
  <c r="L67"/>
  <c r="K67"/>
  <c r="J67"/>
  <c r="I67"/>
  <c r="H67"/>
  <c r="G67"/>
  <c r="F67"/>
  <c r="L65"/>
  <c r="K65"/>
  <c r="J65"/>
  <c r="I65"/>
  <c r="H65"/>
  <c r="G65"/>
  <c r="M64"/>
  <c r="L58"/>
  <c r="L7" s="1"/>
  <c r="K58"/>
  <c r="K57" s="1"/>
  <c r="J58"/>
  <c r="J57" s="1"/>
  <c r="I58"/>
  <c r="I57" s="1"/>
  <c r="H58"/>
  <c r="G58"/>
  <c r="F58"/>
  <c r="F61" s="1"/>
  <c r="H57"/>
  <c r="M52"/>
  <c r="M49" s="1"/>
  <c r="M48" s="1"/>
  <c r="L48"/>
  <c r="K48"/>
  <c r="J48"/>
  <c r="I48"/>
  <c r="H48"/>
  <c r="G48"/>
  <c r="F48"/>
  <c r="M43"/>
  <c r="F40"/>
  <c r="F39" s="1"/>
  <c r="L39"/>
  <c r="K39"/>
  <c r="J39"/>
  <c r="I39"/>
  <c r="H39"/>
  <c r="G39"/>
  <c r="L37"/>
  <c r="K37"/>
  <c r="J37"/>
  <c r="I37"/>
  <c r="G37"/>
  <c r="F37"/>
  <c r="M36"/>
  <c r="M33"/>
  <c r="M30" s="1"/>
  <c r="L30"/>
  <c r="K30"/>
  <c r="J30"/>
  <c r="I30"/>
  <c r="I7" s="1"/>
  <c r="H30"/>
  <c r="H7" s="1"/>
  <c r="G30"/>
  <c r="G29" s="1"/>
  <c r="F30"/>
  <c r="F29" s="1"/>
  <c r="L29"/>
  <c r="H20"/>
  <c r="G20"/>
  <c r="F21"/>
  <c r="F20" s="1"/>
  <c r="L20"/>
  <c r="J20"/>
  <c r="L19"/>
  <c r="K19"/>
  <c r="J19"/>
  <c r="I19"/>
  <c r="H19"/>
  <c r="G19"/>
  <c r="F19"/>
  <c r="M19" s="1"/>
  <c r="L18"/>
  <c r="K18"/>
  <c r="J18"/>
  <c r="I18"/>
  <c r="H18"/>
  <c r="G18"/>
  <c r="F18"/>
  <c r="M18" s="1"/>
  <c r="M17"/>
  <c r="L15"/>
  <c r="K15"/>
  <c r="J15"/>
  <c r="I15"/>
  <c r="H15"/>
  <c r="G15"/>
  <c r="F15"/>
  <c r="L13"/>
  <c r="K13"/>
  <c r="J13"/>
  <c r="I13"/>
  <c r="H13"/>
  <c r="G13"/>
  <c r="F13"/>
  <c r="L12"/>
  <c r="K12"/>
  <c r="J12"/>
  <c r="I12"/>
  <c r="H12"/>
  <c r="G12"/>
  <c r="F12"/>
  <c r="L11"/>
  <c r="K11"/>
  <c r="J11"/>
  <c r="I11"/>
  <c r="H11"/>
  <c r="G11"/>
  <c r="F11"/>
  <c r="L10"/>
  <c r="L9"/>
  <c r="K9"/>
  <c r="J9"/>
  <c r="I9"/>
  <c r="H9"/>
  <c r="G9"/>
  <c r="F9"/>
  <c r="L8"/>
  <c r="K8"/>
  <c r="J8"/>
  <c r="I8"/>
  <c r="H8"/>
  <c r="G8"/>
  <c r="F8"/>
  <c r="L57" l="1"/>
  <c r="L16" s="1"/>
  <c r="F98"/>
  <c r="H29"/>
  <c r="H16" s="1"/>
  <c r="K29"/>
  <c r="K16" s="1"/>
  <c r="K7"/>
  <c r="K6" s="1"/>
  <c r="J7"/>
  <c r="J6" s="1"/>
  <c r="G7"/>
  <c r="G6" s="1"/>
  <c r="I6"/>
  <c r="M15"/>
  <c r="M40"/>
  <c r="M67"/>
  <c r="F57"/>
  <c r="I29"/>
  <c r="I16" s="1"/>
  <c r="G57"/>
  <c r="J29"/>
  <c r="J16" s="1"/>
  <c r="H6"/>
  <c r="H14"/>
  <c r="G14"/>
  <c r="M13"/>
  <c r="L6"/>
  <c r="L14"/>
  <c r="J14"/>
  <c r="M8"/>
  <c r="M11"/>
  <c r="M9"/>
  <c r="M12"/>
  <c r="M29"/>
  <c r="M61"/>
  <c r="M65" s="1"/>
  <c r="F65"/>
  <c r="F10"/>
  <c r="M39"/>
  <c r="M58"/>
  <c r="I10"/>
  <c r="I14" s="1"/>
  <c r="F7"/>
  <c r="F77"/>
  <c r="M78"/>
  <c r="M84" s="1"/>
  <c r="I20"/>
  <c r="M37"/>
  <c r="F16" l="1"/>
  <c r="M57"/>
  <c r="G16"/>
  <c r="M16" s="1"/>
  <c r="F14"/>
  <c r="F6"/>
  <c r="M77"/>
  <c r="G22" i="6"/>
  <c r="M7" i="8" l="1"/>
  <c r="M24"/>
  <c r="M21" s="1"/>
  <c r="K20"/>
  <c r="M20" l="1"/>
  <c r="N6" s="1"/>
  <c r="N7"/>
  <c r="K10"/>
  <c r="M6"/>
  <c r="M10" l="1"/>
  <c r="M14" s="1"/>
  <c r="K14"/>
</calcChain>
</file>

<file path=xl/comments1.xml><?xml version="1.0" encoding="utf-8"?>
<comments xmlns="http://schemas.openxmlformats.org/spreadsheetml/2006/main">
  <authors>
    <author>&lt;анонимный&gt;</author>
  </authors>
  <commentList>
    <comment ref="F14" authorId="0">
      <text>
        <r>
          <rPr>
            <sz val="10"/>
            <rFont val="Arial"/>
            <family val="2"/>
          </rPr>
          <t>&lt;анонимный&gt;:</t>
        </r>
        <r>
          <rPr>
            <sz val="9"/>
            <rFont val="Tahoma"/>
            <family val="2"/>
            <charset val="204"/>
          </rPr>
          <t>vinogradova:в 2022 году данной льготой не пользовались</t>
        </r>
      </text>
    </comment>
  </commentList>
</comments>
</file>

<file path=xl/sharedStrings.xml><?xml version="1.0" encoding="utf-8"?>
<sst xmlns="http://schemas.openxmlformats.org/spreadsheetml/2006/main" count="276" uniqueCount="120">
  <si>
    <t>Базовое значение</t>
  </si>
  <si>
    <t>значение</t>
  </si>
  <si>
    <t>1.1.</t>
  </si>
  <si>
    <t>Пассажиропоток на общественном автомобильном и пригородном железнодорожном транспорте</t>
  </si>
  <si>
    <t>Тыс. пассажиров</t>
  </si>
  <si>
    <t>4. Перечень мероприятий (результатов) комплекса процессных мероприятий 2</t>
  </si>
  <si>
    <t>Наименование мероприятия (результата)</t>
  </si>
  <si>
    <t>Тип мероприятия (результата)</t>
  </si>
  <si>
    <t>Единица измерения (по ОКЕИ)</t>
  </si>
  <si>
    <t>Значения мероприятия (результата) по годам (накопительным итогом /               дискретно в отчетном периоде)</t>
  </si>
  <si>
    <t>Связь с показателями комплекса процессных мероприятий</t>
  </si>
  <si>
    <t>1. Создание условий для организации транспортного обслуживания населения</t>
  </si>
  <si>
    <t xml:space="preserve">Организованы перевозки населения на пригородных межмуниципальных маршрутах автобусным транспортом </t>
  </si>
  <si>
    <t>Оказание услуг (выполнение работ)</t>
  </si>
  <si>
    <t>Маршруты</t>
  </si>
  <si>
    <t>Пассажиропоток                             на общественном автомобильном и пригородном железнодорожном транспорте</t>
  </si>
  <si>
    <t>Предоставлены субвенции на организацию транспортного обслуживания населения в пригородном межмуниципальном сообщении</t>
  </si>
  <si>
    <t>1.2.</t>
  </si>
  <si>
    <t xml:space="preserve">Образовательные организации </t>
  </si>
  <si>
    <t xml:space="preserve">   </t>
  </si>
  <si>
    <t xml:space="preserve">  </t>
  </si>
  <si>
    <t xml:space="preserve"> </t>
  </si>
  <si>
    <t>1.3.</t>
  </si>
  <si>
    <t>Процент</t>
  </si>
  <si>
    <t>Предоставлены субвенции муниципальным образованиям Белгородской области на финансирование предоставления льготного проезда обучающимся, студентам и аспирантам из малообеспеченных (малоимущих) семей образовательных организаций, расположенных на территории Белгородской области, в автобусах по межмуниципальным пригородным маршрутам</t>
  </si>
  <si>
    <t>1.4.</t>
  </si>
  <si>
    <t>Человек</t>
  </si>
  <si>
    <t xml:space="preserve">Предоставлены субвенции на исполнение полномочий по установлению органами местного самоуправления регулируемых тарифов на перевозки по муниципальным маршрутам регулярных перевозок </t>
  </si>
  <si>
    <t>1.5.</t>
  </si>
  <si>
    <t>Организован льготный проезд населения                         на автобусных маршрутах к дачным и садово-огородным участкам</t>
  </si>
  <si>
    <t xml:space="preserve">Предоставлены субсидии на возмещение недополученных доходов на пригородных автобусных маршрутах в целях предоставления льготного проезда к дачным и садово-огородным участкам в выходные и праздничные дни </t>
  </si>
  <si>
    <t>1.6.</t>
  </si>
  <si>
    <t>Организовано транспортное обслуживание населения автобусными маршрутами на территории Белгородской агломерации</t>
  </si>
  <si>
    <t>Приобретение товаров, работ, услуг</t>
  </si>
  <si>
    <t>Предоставлено финансирование транспортной работы по маршрутам регулярных перевозок  по регулируемым тарифам на территории Белгородской агломерации</t>
  </si>
  <si>
    <t>1.7.</t>
  </si>
  <si>
    <t>Приобретен подвижной состав пассажирского транспорта общего пользования</t>
  </si>
  <si>
    <t>Шт. автобусов</t>
  </si>
  <si>
    <t>-</t>
  </si>
  <si>
    <t>1.8.</t>
  </si>
  <si>
    <t xml:space="preserve">Выполнен утвержденный региональный заказ транспортного обслуживания населения железнодорожным транспортом в пригородном сообщении </t>
  </si>
  <si>
    <t>Предоставлены субсидии организациям железнодорожного транспорта на компенсацию потерь в доходах, возникающих в результате государственного регулирования уровня тарифов, при осуществлении транспортного обслуживания населения железнодорожным транспортом общего пользования (пригородной категории) на территории Белгородской области</t>
  </si>
  <si>
    <t>1.9.</t>
  </si>
  <si>
    <t>Организован льготный проезд учащихся железнодорожным транспортом в пригородном сообщении</t>
  </si>
  <si>
    <t>Компенсированы потери в доходах организациям железнодорожного транспорта, осуществляющим перевозки по льготным тарифам на проезд учащихся и воспитанников общеобразовательных организаций, студентов очной формы обучения профессиональных образовательных организаций и образовательных организаций высшего образования железнодорожным транспортом в пригородном сообщении Белгородской области</t>
  </si>
  <si>
    <t>Организован льготный проезд детей в возрасте 5-7 лет железнодорожным транспортом в пригородном сообщении</t>
  </si>
  <si>
    <t>Компенсированы потери в доходах организациям железнодорожного транспорта, осуществляющим перевозки по льготным тарифам на проезд детей в возрасте 5-7 лет железнодорожным транспортом общего пользования в пригородном сообщении Белгородской области</t>
  </si>
  <si>
    <t>1.10.</t>
  </si>
  <si>
    <t>Организован льготный проезд населения                         на пригородном железнодорожном транспорте                к дачным и садово-огородным участкам</t>
  </si>
  <si>
    <t>Предоставлены субсидии организациям железнодорожного транспорта на компенсацию недополученных доходов от льготного проезда в железнодорожном транспорте общего пользования в поездах пригородной категории к дачным и садово-огородным участкам в выходные и праздничные дни</t>
  </si>
  <si>
    <t>1.11.</t>
  </si>
  <si>
    <t>Организованы межрегиональные перевозки населения воздушным транспортом в салонах экономического класса по специальному тарифу</t>
  </si>
  <si>
    <t>Процент 
выполнения от предусмотренных рейсов
(не менее)</t>
  </si>
  <si>
    <t>Предоставлены субсидии организациям воздушного транспорта на осуществление региональных воздушных перевозок пассажиров</t>
  </si>
  <si>
    <t>1.2.1.</t>
  </si>
  <si>
    <t>1.3.1.</t>
  </si>
  <si>
    <t>1.4.1.</t>
  </si>
  <si>
    <t>1.5.1.</t>
  </si>
  <si>
    <t>1.6.1.</t>
  </si>
  <si>
    <t>1.7.1.</t>
  </si>
  <si>
    <t>1.8.1.</t>
  </si>
  <si>
    <t>1.9.1.</t>
  </si>
  <si>
    <t>№               п/п</t>
  </si>
  <si>
    <t>1.1.1.</t>
  </si>
  <si>
    <t>Организован льготный проезд студентов и аспирантов организаций высшего и среднего профессионального образования области автобусным транспортом                                                                в городском или пригородном сообщении</t>
  </si>
  <si>
    <t>Обеспечено наличие сотрудников органов местного самоуправления, осуществляющих полномочия                                                               по установлению регулируемых тарифов на перевозки по муниципальным маршрутам регулярных перевозок</t>
  </si>
  <si>
    <t>1.10.1.</t>
  </si>
  <si>
    <t>1.11.1.</t>
  </si>
  <si>
    <t>5. Финансовое обеспечение комплекса процессных мероприятий 2</t>
  </si>
  <si>
    <t>Наименование мероприятия (результата)/ источник финансового обеспечения</t>
  </si>
  <si>
    <t>Код бюджетной классификации</t>
  </si>
  <si>
    <t>Объем финансового обеспечения по годам реализации, тыс. рублей</t>
  </si>
  <si>
    <t>ГРБС / Рз / Пр / ЦСР / ВР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</si>
  <si>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</si>
  <si>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</si>
  <si>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</si>
  <si>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</si>
  <si>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</si>
  <si>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</si>
  <si>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</si>
  <si>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</si>
  <si>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Комплекс процессных мероприятий  «Создание условий для организации транспортного обслуживания населения», всего, в том числе:</t>
  </si>
  <si>
    <t>Региональный бюджет (всего), из них: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</si>
  <si>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</si>
  <si>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</si>
  <si>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- межбюджетные трансферты местным бюджетам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</si>
  <si>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</si>
  <si>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</si>
  <si>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Бюджеты муниципальных образований</t>
  </si>
  <si>
    <t>Консолидированные бюджеты муниципальных образований</t>
  </si>
  <si>
    <t>Внебюджетные источники</t>
  </si>
  <si>
    <t>Мероприятие "Организация транспортного обслуживания населения автомобильным транспортом"</t>
  </si>
  <si>
    <t>04 08</t>
  </si>
  <si>
    <t>10 4 02 73810</t>
  </si>
  <si>
    <t>Организован льготный проезд студентов и аспирантов организаций высшего и среднего профессионального образования области автобусным транспортом в городском или пригородном сообщении</t>
  </si>
  <si>
    <t>10 4 02 73830</t>
  </si>
  <si>
    <t xml:space="preserve">Обеспечен льготный проезд обучающихся, студентов и аспирантов образовательных организаций из малообеспеченных (малоимущих) семей    в автобусах по межмуниципальным пригородным маршрутам                          в соответствии с принятыми заявлениями </t>
  </si>
  <si>
    <t>10 03</t>
  </si>
  <si>
    <t>Обеспечено наличие сотрудников органов местного самоуправления, осуществляющих полномочия по установлению регулируемых тарифов       на перевозки по муниципальным маршрутам регулярных перевозок</t>
  </si>
  <si>
    <t>10 4 02 73850</t>
  </si>
  <si>
    <t>Организован льготный проезд населения на автобусных маршрутах                к дачным и садово-огородным участкам</t>
  </si>
  <si>
    <t xml:space="preserve">      </t>
  </si>
  <si>
    <t>10 4 02 73860</t>
  </si>
  <si>
    <t xml:space="preserve">10 4 02 21340 </t>
  </si>
  <si>
    <t xml:space="preserve">10 4 02 2144Ф </t>
  </si>
  <si>
    <t>10 4 02 97001</t>
  </si>
  <si>
    <t>10 4 02 60420</t>
  </si>
  <si>
    <t>Организован льготный проезд учащихся железнодорожным транспортом      в пригородном сообщении</t>
  </si>
  <si>
    <t>10 4 02 60430</t>
  </si>
  <si>
    <t>10 4 02 60520</t>
  </si>
  <si>
    <t>Организован льготный проезд населения на пригородном железнодорожном транспорте к дачным и садово-огородным участкам</t>
  </si>
  <si>
    <t>10 4 02 60480</t>
  </si>
  <si>
    <t>10 4 02 60440</t>
  </si>
  <si>
    <t xml:space="preserve">XII. Паспорт комплекса процессных мероприятий «Создание условий для организации транспортного обслуживания населения» </t>
  </si>
  <si>
    <t>(далее –  комплекс процессных мероприятий 2)</t>
  </si>
  <si>
    <t>Предоставлено финансирование на приобретение подвижного состава пассажирского транспорта общего пользования за счет специального казначейского кредита в 2024 году, за счет высвобождения средств в результате списания задолженности Белгородской области в 2026 - 2029 годах</t>
  </si>
  <si>
    <t>10 4 02 2197Д</t>
  </si>
  <si>
    <t>год</t>
  </si>
  <si>
    <t xml:space="preserve">Обеспечен льготный проезд обучающихся, студентов     и аспирантов образовательных организаций                     из малообеспеченных (малоимущих) семей                                                                          в автобусах по межмуниципальным пригородным маршрутам в соответствии с принятыми заявлениями </t>
  </si>
  <si>
    <t>Предоставлены субсидии на компенсацию потерь в доходах перевозчикам, предоставляющим льготный проезд  студентам и аспирантам очной формы обучения, студентам с ограниченными возможностями здоровья и инвалидностью очно-заочной формы обучения организаций высшего и среднего профессионального образования области в городском и пригородном сообщении.                                                                                                                                                                                                                                Порядок предоставления и распределения  субсидий бюджетам городских и муниципальных округов Белгородской области на компенсацию потерь в доходах перевозчикам, предоставляющим льготный проезд студентам и аспирантам очной формы обучения, студентам с ограниченными возможностями здоровья и инвалидностью очно-заочной формы обучения организаций высшего и среднего профессионального образования в городском или пригородном сообщении на территории Белгородской области приведен в приложении № 11 к государственной программе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</si>
</sst>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1"/>
      <color theme="1"/>
      <name val="Calibri"/>
      <charset val="1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</font>
    <font>
      <sz val="9"/>
      <name val="Tahoma"/>
      <family val="2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</font>
    <font>
      <sz val="12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169">
    <xf numFmtId="0" fontId="0" fillId="0" borderId="0" xfId="0"/>
    <xf numFmtId="0" fontId="5" fillId="0" borderId="0" xfId="1" applyFont="1" applyAlignment="1" applyProtection="1">
      <alignment horizontal="center"/>
    </xf>
    <xf numFmtId="0" fontId="5" fillId="0" borderId="0" xfId="1" applyFont="1" applyProtection="1"/>
    <xf numFmtId="0" fontId="3" fillId="0" borderId="0" xfId="1" applyFont="1" applyAlignment="1" applyProtection="1">
      <alignment horizontal="center" vertical="center"/>
    </xf>
    <xf numFmtId="0" fontId="6" fillId="0" borderId="1" xfId="1" applyFont="1" applyBorder="1" applyAlignment="1" applyProtection="1">
      <alignment horizontal="center" vertical="center"/>
    </xf>
    <xf numFmtId="0" fontId="7" fillId="0" borderId="1" xfId="1" applyFont="1" applyBorder="1" applyAlignment="1" applyProtection="1">
      <alignment horizontal="center" vertical="center"/>
    </xf>
    <xf numFmtId="0" fontId="7" fillId="0" borderId="3" xfId="1" applyFont="1" applyBorder="1" applyAlignment="1" applyProtection="1">
      <alignment vertical="center" wrapText="1"/>
    </xf>
    <xf numFmtId="0" fontId="7" fillId="0" borderId="1" xfId="1" applyFont="1" applyBorder="1" applyAlignment="1" applyProtection="1">
      <alignment horizontal="center" vertical="center" wrapText="1"/>
    </xf>
    <xf numFmtId="0" fontId="7" fillId="0" borderId="7" xfId="1" applyFont="1" applyBorder="1" applyAlignment="1" applyProtection="1">
      <alignment horizontal="center" vertical="center" wrapText="1"/>
    </xf>
    <xf numFmtId="3" fontId="7" fillId="0" borderId="1" xfId="1" applyNumberFormat="1" applyFont="1" applyBorder="1" applyAlignment="1" applyProtection="1">
      <alignment horizontal="center" vertical="center" wrapText="1"/>
    </xf>
    <xf numFmtId="3" fontId="7" fillId="0" borderId="3" xfId="1" applyNumberFormat="1" applyFont="1" applyBorder="1" applyAlignment="1" applyProtection="1">
      <alignment horizontal="center" vertical="center" wrapText="1"/>
    </xf>
    <xf numFmtId="0" fontId="7" fillId="2" borderId="4" xfId="1" applyFont="1" applyFill="1" applyBorder="1" applyAlignment="1" applyProtection="1">
      <alignment horizontal="left" vertical="center" wrapText="1"/>
    </xf>
    <xf numFmtId="0" fontId="5" fillId="0" borderId="0" xfId="0" applyFont="1" applyProtection="1"/>
    <xf numFmtId="0" fontId="7" fillId="0" borderId="4" xfId="1" applyFont="1" applyBorder="1" applyAlignment="1" applyProtection="1">
      <alignment horizontal="center" vertical="center"/>
    </xf>
    <xf numFmtId="0" fontId="7" fillId="0" borderId="5" xfId="1" applyFont="1" applyBorder="1" applyAlignment="1" applyProtection="1">
      <alignment vertical="center" wrapText="1"/>
    </xf>
    <xf numFmtId="0" fontId="7" fillId="0" borderId="4" xfId="1" applyFont="1" applyBorder="1" applyAlignment="1" applyProtection="1">
      <alignment horizontal="center" vertical="center" wrapText="1"/>
    </xf>
    <xf numFmtId="0" fontId="7" fillId="0" borderId="6" xfId="1" applyFont="1" applyBorder="1" applyAlignment="1" applyProtection="1">
      <alignment horizontal="center" vertical="center" wrapText="1"/>
    </xf>
    <xf numFmtId="164" fontId="7" fillId="0" borderId="4" xfId="1" applyNumberFormat="1" applyFont="1" applyBorder="1" applyAlignment="1" applyProtection="1">
      <alignment horizontal="center" vertical="center" wrapText="1"/>
    </xf>
    <xf numFmtId="164" fontId="7" fillId="0" borderId="5" xfId="1" applyNumberFormat="1" applyFont="1" applyBorder="1" applyAlignment="1" applyProtection="1">
      <alignment horizontal="center" vertical="center" wrapText="1"/>
    </xf>
    <xf numFmtId="49" fontId="7" fillId="0" borderId="4" xfId="1" applyNumberFormat="1" applyFont="1" applyBorder="1" applyAlignment="1" applyProtection="1">
      <alignment horizontal="center" vertical="center"/>
    </xf>
    <xf numFmtId="3" fontId="7" fillId="0" borderId="4" xfId="1" applyNumberFormat="1" applyFont="1" applyBorder="1" applyAlignment="1" applyProtection="1">
      <alignment horizontal="center" vertical="center" wrapText="1"/>
    </xf>
    <xf numFmtId="3" fontId="7" fillId="0" borderId="5" xfId="1" applyNumberFormat="1" applyFont="1" applyBorder="1" applyAlignment="1" applyProtection="1">
      <alignment horizontal="center" vertical="center" wrapText="1"/>
    </xf>
    <xf numFmtId="0" fontId="7" fillId="3" borderId="5" xfId="1" applyFont="1" applyFill="1" applyBorder="1" applyAlignment="1" applyProtection="1">
      <alignment horizontal="left" vertical="center" wrapText="1"/>
    </xf>
    <xf numFmtId="0" fontId="7" fillId="3" borderId="4" xfId="1" applyFont="1" applyFill="1" applyBorder="1" applyAlignment="1" applyProtection="1">
      <alignment horizontal="center" vertical="center" wrapText="1"/>
    </xf>
    <xf numFmtId="0" fontId="7" fillId="3" borderId="6" xfId="1" applyFont="1" applyFill="1" applyBorder="1" applyAlignment="1" applyProtection="1">
      <alignment horizontal="center" vertical="center" wrapText="1"/>
    </xf>
    <xf numFmtId="3" fontId="7" fillId="3" borderId="4" xfId="1" applyNumberFormat="1" applyFont="1" applyFill="1" applyBorder="1" applyAlignment="1" applyProtection="1">
      <alignment horizontal="center" vertical="center" wrapText="1"/>
    </xf>
    <xf numFmtId="3" fontId="7" fillId="3" borderId="5" xfId="1" applyNumberFormat="1" applyFont="1" applyFill="1" applyBorder="1" applyAlignment="1" applyProtection="1">
      <alignment horizontal="center" vertical="center" wrapText="1"/>
    </xf>
    <xf numFmtId="0" fontId="7" fillId="3" borderId="4" xfId="1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7" xfId="0" applyFont="1" applyFill="1" applyBorder="1" applyAlignment="1" applyProtection="1">
      <alignment horizontal="center" vertical="center" wrapText="1"/>
    </xf>
    <xf numFmtId="3" fontId="7" fillId="0" borderId="1" xfId="0" applyNumberFormat="1" applyFont="1" applyFill="1" applyBorder="1" applyAlignment="1" applyProtection="1">
      <alignment horizontal="center" vertical="center" wrapText="1"/>
    </xf>
    <xf numFmtId="3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4" xfId="0" applyFont="1" applyFill="1" applyBorder="1" applyAlignment="1" applyProtection="1">
      <alignment horizontal="left" vertical="center" wrapText="1"/>
    </xf>
    <xf numFmtId="3" fontId="7" fillId="0" borderId="4" xfId="1" applyNumberFormat="1" applyFont="1" applyFill="1" applyBorder="1" applyAlignment="1" applyProtection="1">
      <alignment horizontal="center" vertical="center" wrapText="1"/>
    </xf>
    <xf numFmtId="49" fontId="7" fillId="0" borderId="4" xfId="1" applyNumberFormat="1" applyFont="1" applyFill="1" applyBorder="1" applyAlignment="1" applyProtection="1">
      <alignment horizontal="center" vertical="center"/>
    </xf>
    <xf numFmtId="0" fontId="7" fillId="0" borderId="5" xfId="1" applyFont="1" applyFill="1" applyBorder="1" applyAlignment="1" applyProtection="1">
      <alignment vertical="center" wrapText="1"/>
    </xf>
    <xf numFmtId="0" fontId="7" fillId="0" borderId="1" xfId="1" applyFont="1" applyFill="1" applyBorder="1" applyAlignment="1" applyProtection="1">
      <alignment horizontal="center" vertical="center" wrapText="1"/>
    </xf>
    <xf numFmtId="0" fontId="7" fillId="0" borderId="6" xfId="1" applyFont="1" applyFill="1" applyBorder="1" applyAlignment="1" applyProtection="1">
      <alignment horizontal="center" vertical="center" wrapText="1"/>
    </xf>
    <xf numFmtId="0" fontId="7" fillId="0" borderId="4" xfId="1" applyFont="1" applyFill="1" applyBorder="1" applyAlignment="1" applyProtection="1">
      <alignment horizontal="left" vertical="center" wrapText="1"/>
    </xf>
    <xf numFmtId="0" fontId="3" fillId="0" borderId="0" xfId="1" applyFont="1" applyAlignment="1" applyProtection="1">
      <alignment vertical="top"/>
    </xf>
    <xf numFmtId="0" fontId="12" fillId="0" borderId="0" xfId="1" applyFont="1" applyProtection="1"/>
    <xf numFmtId="0" fontId="1" fillId="0" borderId="0" xfId="1" applyFont="1" applyAlignment="1" applyProtection="1">
      <alignment horizontal="right" vertical="center"/>
    </xf>
    <xf numFmtId="0" fontId="3" fillId="0" borderId="1" xfId="1" applyFont="1" applyBorder="1" applyAlignment="1" applyProtection="1">
      <alignment horizontal="center" vertical="center" wrapText="1"/>
    </xf>
    <xf numFmtId="0" fontId="3" fillId="0" borderId="11" xfId="1" applyFont="1" applyBorder="1" applyAlignment="1" applyProtection="1">
      <alignment horizontal="center" vertical="center" wrapText="1"/>
    </xf>
    <xf numFmtId="0" fontId="3" fillId="0" borderId="12" xfId="1" applyFont="1" applyBorder="1" applyAlignment="1" applyProtection="1">
      <alignment horizontal="center" vertical="center" wrapText="1"/>
    </xf>
    <xf numFmtId="0" fontId="3" fillId="0" borderId="13" xfId="1" applyFont="1" applyBorder="1" applyAlignment="1" applyProtection="1">
      <alignment horizontal="center" vertical="center" wrapText="1"/>
    </xf>
    <xf numFmtId="0" fontId="3" fillId="0" borderId="14" xfId="1" applyFont="1" applyBorder="1" applyAlignment="1" applyProtection="1">
      <alignment horizontal="center" vertical="center" wrapText="1"/>
    </xf>
    <xf numFmtId="0" fontId="1" fillId="0" borderId="8" xfId="1" applyFont="1" applyBorder="1" applyAlignment="1" applyProtection="1">
      <alignment horizontal="left" vertical="center" wrapText="1"/>
    </xf>
    <xf numFmtId="0" fontId="1" fillId="0" borderId="4" xfId="1" applyFont="1" applyBorder="1" applyAlignment="1" applyProtection="1">
      <alignment horizontal="center" vertical="center" wrapText="1"/>
    </xf>
    <xf numFmtId="164" fontId="1" fillId="0" borderId="4" xfId="1" applyNumberFormat="1" applyFont="1" applyBorder="1" applyAlignment="1" applyProtection="1">
      <alignment horizontal="center" vertical="center" wrapText="1"/>
    </xf>
    <xf numFmtId="164" fontId="1" fillId="0" borderId="9" xfId="1" applyNumberFormat="1" applyFont="1" applyBorder="1" applyAlignment="1" applyProtection="1">
      <alignment horizontal="center" vertical="center" wrapText="1"/>
    </xf>
    <xf numFmtId="164" fontId="1" fillId="0" borderId="10" xfId="1" applyNumberFormat="1" applyFont="1" applyBorder="1" applyAlignment="1" applyProtection="1">
      <alignment horizontal="center" vertical="center" wrapText="1"/>
    </xf>
    <xf numFmtId="4" fontId="5" fillId="0" borderId="0" xfId="1" applyNumberFormat="1" applyFont="1" applyProtection="1"/>
    <xf numFmtId="49" fontId="4" fillId="0" borderId="15" xfId="1" applyNumberFormat="1" applyFont="1" applyBorder="1" applyAlignment="1" applyProtection="1">
      <alignment horizontal="left" vertical="top" wrapText="1"/>
    </xf>
    <xf numFmtId="0" fontId="1" fillId="0" borderId="1" xfId="1" applyFont="1" applyBorder="1" applyAlignment="1" applyProtection="1">
      <alignment horizontal="center" vertical="center" wrapText="1"/>
    </xf>
    <xf numFmtId="164" fontId="1" fillId="0" borderId="1" xfId="1" applyNumberFormat="1" applyFont="1" applyBorder="1" applyAlignment="1" applyProtection="1">
      <alignment horizontal="center" vertical="center" wrapText="1"/>
    </xf>
    <xf numFmtId="164" fontId="1" fillId="0" borderId="11" xfId="1" applyNumberFormat="1" applyFont="1" applyBorder="1" applyAlignment="1" applyProtection="1">
      <alignment horizontal="center" vertical="center" wrapText="1"/>
    </xf>
    <xf numFmtId="164" fontId="5" fillId="0" borderId="0" xfId="1" applyNumberFormat="1" applyFont="1" applyProtection="1"/>
    <xf numFmtId="49" fontId="4" fillId="0" borderId="15" xfId="1" applyNumberFormat="1" applyFont="1" applyBorder="1" applyAlignment="1" applyProtection="1">
      <alignment horizontal="left" vertical="center" wrapText="1"/>
    </xf>
    <xf numFmtId="49" fontId="4" fillId="0" borderId="15" xfId="1" applyNumberFormat="1" applyFont="1" applyBorder="1" applyAlignment="1" applyProtection="1">
      <alignment vertical="center" wrapText="1"/>
    </xf>
    <xf numFmtId="49" fontId="4" fillId="3" borderId="15" xfId="1" applyNumberFormat="1" applyFont="1" applyFill="1" applyBorder="1" applyAlignment="1" applyProtection="1">
      <alignment horizontal="left" vertical="top" wrapText="1"/>
    </xf>
    <xf numFmtId="0" fontId="1" fillId="3" borderId="1" xfId="1" applyFont="1" applyFill="1" applyBorder="1" applyAlignment="1" applyProtection="1">
      <alignment horizontal="center" vertical="center" wrapText="1"/>
    </xf>
    <xf numFmtId="164" fontId="1" fillId="3" borderId="1" xfId="1" applyNumberFormat="1" applyFont="1" applyFill="1" applyBorder="1" applyAlignment="1" applyProtection="1">
      <alignment horizontal="center" vertical="center" wrapText="1"/>
    </xf>
    <xf numFmtId="164" fontId="1" fillId="3" borderId="11" xfId="1" applyNumberFormat="1" applyFont="1" applyFill="1" applyBorder="1" applyAlignment="1" applyProtection="1">
      <alignment horizontal="center" vertical="center" wrapText="1"/>
    </xf>
    <xf numFmtId="0" fontId="1" fillId="0" borderId="2" xfId="1" applyFont="1" applyBorder="1" applyAlignment="1" applyProtection="1">
      <alignment horizontal="center" vertical="center" wrapText="1"/>
    </xf>
    <xf numFmtId="49" fontId="4" fillId="0" borderId="16" xfId="1" applyNumberFormat="1" applyFont="1" applyBorder="1" applyAlignment="1" applyProtection="1">
      <alignment horizontal="left" vertical="top" wrapText="1"/>
    </xf>
    <xf numFmtId="0" fontId="1" fillId="0" borderId="17" xfId="1" applyFont="1" applyBorder="1" applyAlignment="1" applyProtection="1">
      <alignment horizontal="center" vertical="center" wrapText="1"/>
    </xf>
    <xf numFmtId="0" fontId="1" fillId="0" borderId="4" xfId="1" applyFont="1" applyBorder="1" applyAlignment="1" applyProtection="1">
      <alignment vertical="center" wrapText="1"/>
    </xf>
    <xf numFmtId="4" fontId="1" fillId="0" borderId="1" xfId="1" applyNumberFormat="1" applyFont="1" applyBorder="1" applyAlignment="1" applyProtection="1">
      <alignment horizontal="center" vertical="center" wrapText="1"/>
    </xf>
    <xf numFmtId="164" fontId="1" fillId="0" borderId="19" xfId="1" applyNumberFormat="1" applyFont="1" applyBorder="1" applyAlignment="1" applyProtection="1">
      <alignment horizontal="center" vertical="center" wrapText="1"/>
    </xf>
    <xf numFmtId="0" fontId="1" fillId="0" borderId="1" xfId="1" applyFont="1" applyBorder="1" applyAlignment="1" applyProtection="1">
      <alignment vertical="center" wrapText="1"/>
    </xf>
    <xf numFmtId="0" fontId="1" fillId="0" borderId="1" xfId="1" applyFont="1" applyBorder="1" applyAlignment="1" applyProtection="1">
      <alignment horizontal="left" vertical="center" wrapText="1" indent="2"/>
    </xf>
    <xf numFmtId="0" fontId="1" fillId="0" borderId="2" xfId="1" applyFont="1" applyBorder="1" applyAlignment="1" applyProtection="1">
      <alignment vertical="center" wrapText="1"/>
    </xf>
    <xf numFmtId="0" fontId="1" fillId="0" borderId="2" xfId="1" applyFont="1" applyBorder="1" applyAlignment="1" applyProtection="1">
      <alignment horizontal="left" vertical="center" wrapText="1" indent="2"/>
    </xf>
    <xf numFmtId="164" fontId="1" fillId="0" borderId="2" xfId="1" applyNumberFormat="1" applyFont="1" applyBorder="1" applyAlignment="1" applyProtection="1">
      <alignment horizontal="center" vertical="center" wrapText="1"/>
    </xf>
    <xf numFmtId="164" fontId="1" fillId="0" borderId="20" xfId="1" applyNumberFormat="1" applyFont="1" applyBorder="1" applyAlignment="1" applyProtection="1">
      <alignment horizontal="center" vertical="center" wrapText="1"/>
    </xf>
    <xf numFmtId="0" fontId="4" fillId="0" borderId="8" xfId="1" applyFont="1" applyBorder="1" applyAlignment="1" applyProtection="1">
      <alignment vertical="center" wrapText="1"/>
    </xf>
    <xf numFmtId="0" fontId="1" fillId="0" borderId="9" xfId="1" applyFont="1" applyBorder="1" applyAlignment="1" applyProtection="1">
      <alignment vertical="center" wrapText="1"/>
    </xf>
    <xf numFmtId="0" fontId="4" fillId="0" borderId="15" xfId="1" applyFont="1" applyBorder="1" applyAlignment="1" applyProtection="1">
      <alignment horizontal="left" vertical="top" wrapText="1"/>
    </xf>
    <xf numFmtId="0" fontId="4" fillId="0" borderId="1" xfId="1" applyFont="1" applyBorder="1" applyAlignment="1" applyProtection="1">
      <alignment horizontal="center" vertical="center" wrapText="1"/>
    </xf>
    <xf numFmtId="49" fontId="4" fillId="0" borderId="1" xfId="1" applyNumberFormat="1" applyFont="1" applyBorder="1" applyAlignment="1" applyProtection="1">
      <alignment horizontal="center" vertical="center" wrapText="1"/>
    </xf>
    <xf numFmtId="0" fontId="4" fillId="0" borderId="15" xfId="1" applyFont="1" applyBorder="1" applyAlignment="1" applyProtection="1">
      <alignment horizontal="left" vertical="center" wrapText="1"/>
    </xf>
    <xf numFmtId="0" fontId="4" fillId="0" borderId="15" xfId="1" applyFont="1" applyBorder="1" applyAlignment="1" applyProtection="1">
      <alignment vertical="center" wrapText="1"/>
    </xf>
    <xf numFmtId="164" fontId="4" fillId="0" borderId="1" xfId="1" applyNumberFormat="1" applyFont="1" applyBorder="1" applyAlignment="1" applyProtection="1">
      <alignment horizontal="center" vertical="center"/>
    </xf>
    <xf numFmtId="0" fontId="4" fillId="0" borderId="21" xfId="1" applyFont="1" applyBorder="1" applyAlignment="1" applyProtection="1">
      <alignment horizontal="left" vertical="top" wrapText="1"/>
    </xf>
    <xf numFmtId="0" fontId="1" fillId="0" borderId="9" xfId="1" applyFont="1" applyBorder="1" applyAlignment="1" applyProtection="1">
      <alignment horizontal="left" vertical="center" wrapText="1" indent="2"/>
    </xf>
    <xf numFmtId="164" fontId="4" fillId="0" borderId="9" xfId="1" applyNumberFormat="1" applyFont="1" applyBorder="1" applyAlignment="1" applyProtection="1">
      <alignment horizontal="center" vertical="center" wrapText="1"/>
    </xf>
    <xf numFmtId="164" fontId="4" fillId="0" borderId="10" xfId="1" applyNumberFormat="1" applyFont="1" applyBorder="1" applyAlignment="1" applyProtection="1">
      <alignment horizontal="center" vertical="center" wrapText="1"/>
    </xf>
    <xf numFmtId="164" fontId="4" fillId="0" borderId="1" xfId="1" applyNumberFormat="1" applyFont="1" applyBorder="1" applyAlignment="1" applyProtection="1">
      <alignment horizontal="center" vertical="center" wrapText="1"/>
    </xf>
    <xf numFmtId="164" fontId="4" fillId="0" borderId="11" xfId="1" applyNumberFormat="1" applyFont="1" applyBorder="1" applyAlignment="1" applyProtection="1">
      <alignment horizontal="center" vertical="center" wrapText="1"/>
    </xf>
    <xf numFmtId="4" fontId="4" fillId="0" borderId="11" xfId="1" applyNumberFormat="1" applyFont="1" applyBorder="1" applyAlignment="1" applyProtection="1">
      <alignment horizontal="center" vertical="center" wrapText="1"/>
    </xf>
    <xf numFmtId="0" fontId="4" fillId="3" borderId="15" xfId="1" applyFont="1" applyFill="1" applyBorder="1" applyAlignment="1" applyProtection="1">
      <alignment horizontal="left" vertical="top" wrapText="1"/>
    </xf>
    <xf numFmtId="0" fontId="1" fillId="3" borderId="1" xfId="1" applyFont="1" applyFill="1" applyBorder="1" applyAlignment="1" applyProtection="1">
      <alignment vertical="center" wrapText="1"/>
    </xf>
    <xf numFmtId="0" fontId="1" fillId="3" borderId="1" xfId="1" applyFont="1" applyFill="1" applyBorder="1" applyAlignment="1" applyProtection="1">
      <alignment horizontal="left" vertical="center" wrapText="1" indent="2"/>
    </xf>
    <xf numFmtId="164" fontId="4" fillId="3" borderId="1" xfId="1" applyNumberFormat="1" applyFont="1" applyFill="1" applyBorder="1" applyAlignment="1" applyProtection="1">
      <alignment horizontal="center" vertical="center" wrapText="1"/>
    </xf>
    <xf numFmtId="164" fontId="4" fillId="3" borderId="11" xfId="1" applyNumberFormat="1" applyFont="1" applyFill="1" applyBorder="1" applyAlignment="1" applyProtection="1">
      <alignment horizontal="center" vertical="center" wrapText="1"/>
    </xf>
    <xf numFmtId="164" fontId="4" fillId="0" borderId="2" xfId="1" applyNumberFormat="1" applyFont="1" applyBorder="1" applyAlignment="1" applyProtection="1">
      <alignment horizontal="center" vertical="center" wrapText="1"/>
    </xf>
    <xf numFmtId="164" fontId="4" fillId="0" borderId="20" xfId="1" applyNumberFormat="1" applyFont="1" applyBorder="1" applyAlignment="1" applyProtection="1">
      <alignment horizontal="center" vertical="center" wrapText="1"/>
    </xf>
    <xf numFmtId="0" fontId="1" fillId="0" borderId="17" xfId="1" applyFont="1" applyBorder="1" applyAlignment="1" applyProtection="1">
      <alignment vertical="center" wrapText="1"/>
    </xf>
    <xf numFmtId="0" fontId="1" fillId="0" borderId="17" xfId="1" applyFont="1" applyBorder="1" applyAlignment="1" applyProtection="1">
      <alignment horizontal="left" vertical="center" wrapText="1" indent="2"/>
    </xf>
    <xf numFmtId="164" fontId="1" fillId="0" borderId="22" xfId="1" applyNumberFormat="1" applyFont="1" applyBorder="1" applyAlignment="1" applyProtection="1">
      <alignment horizontal="center" vertical="center" wrapText="1"/>
    </xf>
    <xf numFmtId="0" fontId="4" fillId="0" borderId="23" xfId="1" applyFont="1" applyBorder="1" applyAlignment="1" applyProtection="1">
      <alignment vertical="center" wrapText="1"/>
    </xf>
    <xf numFmtId="165" fontId="1" fillId="0" borderId="9" xfId="1" applyNumberFormat="1" applyFont="1" applyBorder="1" applyAlignment="1" applyProtection="1">
      <alignment horizontal="center" vertical="center" wrapText="1"/>
    </xf>
    <xf numFmtId="165" fontId="1" fillId="0" borderId="1" xfId="1" applyNumberFormat="1" applyFont="1" applyBorder="1" applyAlignment="1" applyProtection="1">
      <alignment horizontal="center" vertical="center" wrapText="1"/>
    </xf>
    <xf numFmtId="0" fontId="4" fillId="0" borderId="16" xfId="1" applyFont="1" applyBorder="1" applyAlignment="1" applyProtection="1">
      <alignment horizontal="left" vertical="top" wrapText="1"/>
    </xf>
    <xf numFmtId="0" fontId="4" fillId="2" borderId="24" xfId="1" applyFont="1" applyFill="1" applyBorder="1" applyAlignment="1" applyProtection="1">
      <alignment vertical="center" wrapText="1"/>
    </xf>
    <xf numFmtId="0" fontId="1" fillId="0" borderId="25" xfId="1" applyFont="1" applyBorder="1" applyAlignment="1" applyProtection="1">
      <alignment vertical="center" wrapText="1"/>
    </xf>
    <xf numFmtId="0" fontId="1" fillId="0" borderId="9" xfId="1" applyFont="1" applyBorder="1" applyAlignment="1" applyProtection="1">
      <alignment horizontal="center" vertical="center" wrapText="1"/>
    </xf>
    <xf numFmtId="0" fontId="4" fillId="0" borderId="24" xfId="1" applyFont="1" applyBorder="1" applyAlignment="1" applyProtection="1">
      <alignment horizontal="left" vertical="top" wrapText="1"/>
    </xf>
    <xf numFmtId="164" fontId="4" fillId="0" borderId="3" xfId="1" applyNumberFormat="1" applyFont="1" applyBorder="1" applyAlignment="1" applyProtection="1">
      <alignment horizontal="center" vertical="center"/>
    </xf>
    <xf numFmtId="0" fontId="1" fillId="0" borderId="11" xfId="1" applyFont="1" applyBorder="1" applyAlignment="1" applyProtection="1">
      <alignment horizontal="center" vertical="center" wrapText="1"/>
    </xf>
    <xf numFmtId="0" fontId="1" fillId="0" borderId="22" xfId="1" applyFont="1" applyBorder="1" applyAlignment="1" applyProtection="1">
      <alignment horizontal="center" vertical="center" wrapText="1"/>
    </xf>
    <xf numFmtId="0" fontId="4" fillId="0" borderId="24" xfId="1" applyFont="1" applyBorder="1" applyAlignment="1" applyProtection="1">
      <alignment vertical="center" wrapText="1"/>
    </xf>
    <xf numFmtId="0" fontId="1" fillId="0" borderId="6" xfId="1" applyFont="1" applyBorder="1" applyAlignment="1" applyProtection="1">
      <alignment vertical="center" wrapText="1"/>
    </xf>
    <xf numFmtId="0" fontId="4" fillId="0" borderId="26" xfId="1" applyFont="1" applyBorder="1" applyAlignment="1" applyProtection="1">
      <alignment horizontal="left" vertical="center" wrapText="1"/>
    </xf>
    <xf numFmtId="0" fontId="4" fillId="0" borderId="26" xfId="1" applyFont="1" applyBorder="1" applyAlignment="1" applyProtection="1">
      <alignment vertical="center" wrapText="1"/>
    </xf>
    <xf numFmtId="0" fontId="4" fillId="0" borderId="26" xfId="1" applyFont="1" applyBorder="1" applyAlignment="1" applyProtection="1">
      <alignment horizontal="left" vertical="top" wrapText="1"/>
    </xf>
    <xf numFmtId="0" fontId="4" fillId="0" borderId="27" xfId="1" applyFont="1" applyBorder="1" applyAlignment="1" applyProtection="1">
      <alignment horizontal="left" vertical="top" wrapText="1"/>
    </xf>
    <xf numFmtId="164" fontId="1" fillId="0" borderId="17" xfId="1" applyNumberFormat="1" applyFont="1" applyBorder="1" applyAlignment="1" applyProtection="1">
      <alignment horizontal="center" vertical="center" wrapText="1"/>
    </xf>
    <xf numFmtId="164" fontId="1" fillId="0" borderId="3" xfId="1" applyNumberFormat="1" applyFont="1" applyBorder="1" applyAlignment="1" applyProtection="1">
      <alignment horizontal="center" vertical="center" wrapText="1"/>
    </xf>
    <xf numFmtId="0" fontId="4" fillId="0" borderId="4" xfId="1" applyFont="1" applyBorder="1" applyAlignment="1" applyProtection="1">
      <alignment horizontal="center" vertical="center" wrapText="1"/>
    </xf>
    <xf numFmtId="49" fontId="4" fillId="0" borderId="4" xfId="1" applyNumberFormat="1" applyFont="1" applyBorder="1" applyAlignment="1" applyProtection="1">
      <alignment horizontal="center" vertical="center" wrapText="1"/>
    </xf>
    <xf numFmtId="0" fontId="4" fillId="3" borderId="8" xfId="1" applyFont="1" applyFill="1" applyBorder="1" applyAlignment="1" applyProtection="1">
      <alignment vertical="center" wrapText="1"/>
    </xf>
    <xf numFmtId="0" fontId="1" fillId="3" borderId="25" xfId="1" applyFont="1" applyFill="1" applyBorder="1" applyAlignment="1" applyProtection="1">
      <alignment horizontal="center" vertical="center" wrapText="1"/>
    </xf>
    <xf numFmtId="0" fontId="1" fillId="3" borderId="9" xfId="1" applyFont="1" applyFill="1" applyBorder="1" applyAlignment="1" applyProtection="1">
      <alignment horizontal="center" vertical="center" wrapText="1"/>
    </xf>
    <xf numFmtId="164" fontId="1" fillId="3" borderId="9" xfId="1" applyNumberFormat="1" applyFont="1" applyFill="1" applyBorder="1" applyAlignment="1" applyProtection="1">
      <alignment horizontal="center" vertical="center" wrapText="1"/>
    </xf>
    <xf numFmtId="164" fontId="1" fillId="3" borderId="10" xfId="1" applyNumberFormat="1" applyFont="1" applyFill="1" applyBorder="1" applyAlignment="1" applyProtection="1">
      <alignment horizontal="center" vertical="center" wrapText="1"/>
    </xf>
    <xf numFmtId="0" fontId="1" fillId="0" borderId="6" xfId="1" applyFont="1" applyBorder="1" applyAlignment="1" applyProtection="1">
      <alignment horizontal="center" vertical="center" wrapText="1"/>
    </xf>
    <xf numFmtId="0" fontId="1" fillId="0" borderId="7" xfId="1" applyFont="1" applyBorder="1" applyAlignment="1" applyProtection="1">
      <alignment vertical="center" wrapText="1"/>
    </xf>
    <xf numFmtId="0" fontId="1" fillId="0" borderId="1" xfId="1" applyFont="1" applyBorder="1" applyProtection="1"/>
    <xf numFmtId="0" fontId="1" fillId="0" borderId="2" xfId="1" applyFont="1" applyBorder="1" applyProtection="1"/>
    <xf numFmtId="0" fontId="1" fillId="0" borderId="28" xfId="1" applyFont="1" applyBorder="1" applyAlignment="1" applyProtection="1">
      <alignment vertical="center" wrapText="1"/>
    </xf>
    <xf numFmtId="164" fontId="4" fillId="0" borderId="3" xfId="1" applyNumberFormat="1" applyFont="1" applyBorder="1" applyAlignment="1" applyProtection="1">
      <alignment horizontal="center" vertical="center" wrapText="1"/>
    </xf>
    <xf numFmtId="0" fontId="10" fillId="0" borderId="0" xfId="1" applyFont="1" applyAlignment="1" applyProtection="1">
      <alignment vertical="center" wrapText="1"/>
    </xf>
    <xf numFmtId="0" fontId="1" fillId="0" borderId="0" xfId="1" applyFont="1" applyAlignment="1" applyProtection="1">
      <alignment horizontal="left" vertical="center" wrapText="1" indent="2"/>
    </xf>
    <xf numFmtId="164" fontId="1" fillId="0" borderId="0" xfId="1" applyNumberFormat="1" applyFont="1" applyAlignment="1" applyProtection="1">
      <alignment horizontal="center" vertical="center" wrapText="1"/>
    </xf>
    <xf numFmtId="0" fontId="1" fillId="0" borderId="0" xfId="1" applyFont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/>
    </xf>
    <xf numFmtId="0" fontId="6" fillId="0" borderId="1" xfId="1" applyFont="1" applyBorder="1" applyAlignment="1" applyProtection="1">
      <alignment horizontal="center" vertical="center" wrapText="1"/>
    </xf>
    <xf numFmtId="0" fontId="7" fillId="0" borderId="1" xfId="1" applyFont="1" applyFill="1" applyBorder="1" applyAlignment="1" applyProtection="1">
      <alignment vertical="center" wrapText="1"/>
    </xf>
    <xf numFmtId="3" fontId="7" fillId="0" borderId="1" xfId="1" applyNumberFormat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 applyProtection="1">
      <alignment horizontal="left" vertical="center" wrapText="1"/>
    </xf>
    <xf numFmtId="3" fontId="7" fillId="0" borderId="5" xfId="1" applyNumberFormat="1" applyFont="1" applyFill="1" applyBorder="1" applyAlignment="1" applyProtection="1">
      <alignment horizontal="center" vertical="center" wrapText="1"/>
    </xf>
    <xf numFmtId="0" fontId="7" fillId="0" borderId="3" xfId="1" applyFont="1" applyFill="1" applyBorder="1" applyAlignment="1" applyProtection="1">
      <alignment vertical="center" wrapText="1"/>
    </xf>
    <xf numFmtId="0" fontId="7" fillId="0" borderId="7" xfId="1" applyFont="1" applyFill="1" applyBorder="1" applyAlignment="1" applyProtection="1">
      <alignment horizontal="center" vertical="center" wrapText="1"/>
    </xf>
    <xf numFmtId="164" fontId="7" fillId="0" borderId="1" xfId="1" applyNumberFormat="1" applyFont="1" applyFill="1" applyBorder="1" applyAlignment="1" applyProtection="1">
      <alignment horizontal="center" vertical="center" wrapText="1"/>
    </xf>
    <xf numFmtId="3" fontId="7" fillId="0" borderId="3" xfId="1" applyNumberFormat="1" applyFont="1" applyFill="1" applyBorder="1" applyAlignment="1" applyProtection="1">
      <alignment horizontal="center" vertical="center" wrapText="1"/>
    </xf>
    <xf numFmtId="164" fontId="1" fillId="0" borderId="1" xfId="1" applyNumberFormat="1" applyFont="1" applyFill="1" applyBorder="1" applyAlignment="1" applyProtection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center" wrapText="1"/>
    </xf>
    <xf numFmtId="164" fontId="1" fillId="0" borderId="9" xfId="1" applyNumberFormat="1" applyFont="1" applyFill="1" applyBorder="1" applyAlignment="1" applyProtection="1">
      <alignment horizontal="center" vertical="center" wrapText="1"/>
    </xf>
    <xf numFmtId="0" fontId="7" fillId="0" borderId="1" xfId="1" applyFont="1" applyBorder="1" applyAlignment="1" applyProtection="1">
      <alignment horizontal="left" vertical="center" wrapText="1"/>
    </xf>
    <xf numFmtId="0" fontId="6" fillId="0" borderId="1" xfId="1" applyFont="1" applyBorder="1" applyAlignment="1" applyProtection="1">
      <alignment horizontal="left" vertical="center"/>
    </xf>
    <xf numFmtId="0" fontId="7" fillId="0" borderId="1" xfId="1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2" borderId="1" xfId="1" applyFont="1" applyFill="1" applyBorder="1" applyAlignment="1" applyProtection="1">
      <alignment horizontal="left" vertical="center" wrapText="1"/>
    </xf>
    <xf numFmtId="0" fontId="2" fillId="0" borderId="0" xfId="1" applyFont="1" applyBorder="1" applyAlignment="1" applyProtection="1">
      <alignment horizontal="center" vertical="center"/>
    </xf>
    <xf numFmtId="0" fontId="6" fillId="0" borderId="1" xfId="1" applyFont="1" applyBorder="1" applyAlignment="1" applyProtection="1">
      <alignment horizontal="center" vertical="center" wrapText="1"/>
    </xf>
    <xf numFmtId="0" fontId="4" fillId="0" borderId="15" xfId="1" applyFont="1" applyBorder="1" applyAlignment="1" applyProtection="1">
      <alignment horizontal="left" vertical="top" wrapText="1"/>
    </xf>
    <xf numFmtId="0" fontId="4" fillId="0" borderId="15" xfId="1" applyFont="1" applyBorder="1" applyAlignment="1" applyProtection="1">
      <alignment horizontal="left" vertical="center" wrapText="1"/>
    </xf>
    <xf numFmtId="0" fontId="2" fillId="0" borderId="0" xfId="1" applyFont="1" applyBorder="1" applyAlignment="1" applyProtection="1">
      <alignment horizontal="center" vertical="top"/>
    </xf>
    <xf numFmtId="0" fontId="3" fillId="0" borderId="8" xfId="1" applyFont="1" applyBorder="1" applyAlignment="1" applyProtection="1">
      <alignment horizontal="center" vertical="center" wrapText="1"/>
    </xf>
    <xf numFmtId="0" fontId="3" fillId="2" borderId="9" xfId="1" applyFont="1" applyFill="1" applyBorder="1" applyAlignment="1" applyProtection="1">
      <alignment horizontal="center" vertical="center" wrapText="1"/>
    </xf>
    <xf numFmtId="0" fontId="3" fillId="0" borderId="10" xfId="1" applyFont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horizontal="center" vertical="center" wrapText="1"/>
    </xf>
    <xf numFmtId="0" fontId="4" fillId="0" borderId="18" xfId="1" applyFont="1" applyBorder="1" applyAlignment="1" applyProtection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tileRect/>
        </a:gradFill>
      </a:fillStyleLst>
      <a:lnStyleLst>
        <a:ln w="9525">
          <a:prstDash val="solid"/>
        </a:ln>
        <a:ln w="25400">
          <a:prstDash val="solid"/>
        </a:ln>
        <a:ln w="38100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W33"/>
  <sheetViews>
    <sheetView tabSelected="1" topLeftCell="A7" zoomScale="95" zoomScaleNormal="95" workbookViewId="0">
      <selection activeCell="C16" sqref="C16"/>
    </sheetView>
  </sheetViews>
  <sheetFormatPr defaultColWidth="9.140625" defaultRowHeight="15"/>
  <cols>
    <col min="1" max="1" width="7.42578125" style="1" customWidth="1"/>
    <col min="2" max="2" width="48.28515625" style="2" customWidth="1"/>
    <col min="3" max="3" width="15.85546875" style="1" customWidth="1"/>
    <col min="4" max="4" width="20.28515625" style="1" customWidth="1"/>
    <col min="5" max="5" width="13.5703125" style="2" customWidth="1"/>
    <col min="6" max="6" width="11.140625" style="2" customWidth="1"/>
    <col min="7" max="7" width="11" style="2" customWidth="1"/>
    <col min="8" max="8" width="9.28515625" style="2" customWidth="1"/>
    <col min="9" max="9" width="10.140625" style="2" customWidth="1"/>
    <col min="10" max="10" width="9.7109375" style="2" customWidth="1"/>
    <col min="11" max="11" width="12.140625" style="2" customWidth="1"/>
    <col min="12" max="12" width="11.140625" style="2" customWidth="1"/>
    <col min="13" max="13" width="11.7109375" style="2" customWidth="1"/>
    <col min="14" max="14" width="29.7109375" style="2" customWidth="1"/>
    <col min="15" max="16384" width="9.140625" style="2"/>
  </cols>
  <sheetData>
    <row r="1" spans="1:23" ht="22.5" customHeight="1">
      <c r="A1" s="159" t="s">
        <v>113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</row>
    <row r="2" spans="1:23" ht="30.75" customHeight="1">
      <c r="A2" s="159" t="s">
        <v>114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</row>
    <row r="3" spans="1:23" ht="16.5" customHeight="1">
      <c r="A3" s="140"/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</row>
    <row r="4" spans="1:23" ht="42.95" customHeight="1">
      <c r="A4" s="159" t="s">
        <v>5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</row>
    <row r="5" spans="1:23" ht="12.7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23" ht="36.75" customHeight="1">
      <c r="A6" s="160" t="s">
        <v>62</v>
      </c>
      <c r="B6" s="160" t="s">
        <v>6</v>
      </c>
      <c r="C6" s="160" t="s">
        <v>7</v>
      </c>
      <c r="D6" s="160" t="s">
        <v>8</v>
      </c>
      <c r="E6" s="160" t="s">
        <v>0</v>
      </c>
      <c r="F6" s="160"/>
      <c r="G6" s="160" t="s">
        <v>9</v>
      </c>
      <c r="H6" s="160"/>
      <c r="I6" s="160"/>
      <c r="J6" s="160"/>
      <c r="K6" s="160"/>
      <c r="L6" s="160"/>
      <c r="M6" s="160"/>
      <c r="N6" s="160" t="s">
        <v>10</v>
      </c>
    </row>
    <row r="7" spans="1:23" ht="31.5" customHeight="1">
      <c r="A7" s="160"/>
      <c r="B7" s="160"/>
      <c r="C7" s="160"/>
      <c r="D7" s="160"/>
      <c r="E7" s="141" t="s">
        <v>1</v>
      </c>
      <c r="F7" s="151" t="s">
        <v>117</v>
      </c>
      <c r="G7" s="141">
        <v>2024</v>
      </c>
      <c r="H7" s="141">
        <v>2025</v>
      </c>
      <c r="I7" s="141">
        <v>2026</v>
      </c>
      <c r="J7" s="141">
        <v>2027</v>
      </c>
      <c r="K7" s="141">
        <v>2028</v>
      </c>
      <c r="L7" s="141">
        <v>2029</v>
      </c>
      <c r="M7" s="141">
        <v>2030</v>
      </c>
      <c r="N7" s="160"/>
    </row>
    <row r="8" spans="1:23" ht="23.25" customHeight="1">
      <c r="A8" s="4">
        <v>1</v>
      </c>
      <c r="B8" s="141">
        <v>2</v>
      </c>
      <c r="C8" s="141">
        <v>3</v>
      </c>
      <c r="D8" s="141">
        <v>4</v>
      </c>
      <c r="E8" s="141">
        <v>5</v>
      </c>
      <c r="F8" s="141">
        <v>6</v>
      </c>
      <c r="G8" s="141">
        <v>7</v>
      </c>
      <c r="H8" s="141">
        <v>8</v>
      </c>
      <c r="I8" s="141">
        <v>9</v>
      </c>
      <c r="J8" s="141">
        <v>10</v>
      </c>
      <c r="K8" s="141">
        <v>11</v>
      </c>
      <c r="L8" s="141">
        <v>12</v>
      </c>
      <c r="M8" s="141">
        <v>13</v>
      </c>
      <c r="N8" s="141">
        <v>14</v>
      </c>
    </row>
    <row r="9" spans="1:23" ht="24.75" customHeight="1">
      <c r="A9" s="155" t="s">
        <v>11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</row>
    <row r="10" spans="1:23" ht="74.25" customHeight="1">
      <c r="A10" s="5" t="s">
        <v>2</v>
      </c>
      <c r="B10" s="6" t="s">
        <v>12</v>
      </c>
      <c r="C10" s="7" t="s">
        <v>13</v>
      </c>
      <c r="D10" s="8" t="s">
        <v>14</v>
      </c>
      <c r="E10" s="9">
        <v>28</v>
      </c>
      <c r="F10" s="7">
        <v>2022</v>
      </c>
      <c r="G10" s="9">
        <v>28</v>
      </c>
      <c r="H10" s="9">
        <v>28</v>
      </c>
      <c r="I10" s="9">
        <v>28</v>
      </c>
      <c r="J10" s="9">
        <v>28</v>
      </c>
      <c r="K10" s="9">
        <v>28</v>
      </c>
      <c r="L10" s="9">
        <v>28</v>
      </c>
      <c r="M10" s="10">
        <v>28</v>
      </c>
      <c r="N10" s="11" t="s">
        <v>15</v>
      </c>
    </row>
    <row r="11" spans="1:23" ht="25.5" customHeight="1">
      <c r="A11" s="5" t="s">
        <v>63</v>
      </c>
      <c r="B11" s="154" t="s">
        <v>16</v>
      </c>
      <c r="C11" s="154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4"/>
    </row>
    <row r="12" spans="1:23" ht="89.25" customHeight="1">
      <c r="A12" s="5" t="s">
        <v>17</v>
      </c>
      <c r="B12" s="6" t="s">
        <v>64</v>
      </c>
      <c r="C12" s="7" t="s">
        <v>13</v>
      </c>
      <c r="D12" s="8" t="s">
        <v>18</v>
      </c>
      <c r="E12" s="9">
        <v>46</v>
      </c>
      <c r="F12" s="7">
        <v>2022</v>
      </c>
      <c r="G12" s="9">
        <v>46</v>
      </c>
      <c r="H12" s="9">
        <v>46</v>
      </c>
      <c r="I12" s="9">
        <v>46</v>
      </c>
      <c r="J12" s="9">
        <v>46</v>
      </c>
      <c r="K12" s="9">
        <v>46</v>
      </c>
      <c r="L12" s="9">
        <v>46</v>
      </c>
      <c r="M12" s="10">
        <v>46</v>
      </c>
      <c r="N12" s="11" t="s">
        <v>15</v>
      </c>
      <c r="V12" s="2" t="s">
        <v>19</v>
      </c>
      <c r="W12" s="2" t="s">
        <v>20</v>
      </c>
    </row>
    <row r="13" spans="1:23" ht="87.2" customHeight="1">
      <c r="A13" s="5" t="s">
        <v>54</v>
      </c>
      <c r="B13" s="156" t="s">
        <v>119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M13" s="156"/>
      <c r="N13" s="156"/>
      <c r="O13" s="2" t="s">
        <v>21</v>
      </c>
      <c r="Q13" s="2" t="s">
        <v>20</v>
      </c>
    </row>
    <row r="14" spans="1:23" s="12" customFormat="1" ht="101.25" customHeight="1">
      <c r="A14" s="28" t="s">
        <v>22</v>
      </c>
      <c r="B14" s="29" t="s">
        <v>118</v>
      </c>
      <c r="C14" s="30" t="s">
        <v>13</v>
      </c>
      <c r="D14" s="31" t="s">
        <v>23</v>
      </c>
      <c r="E14" s="32">
        <v>100</v>
      </c>
      <c r="F14" s="30">
        <v>2021</v>
      </c>
      <c r="G14" s="32">
        <v>100</v>
      </c>
      <c r="H14" s="32"/>
      <c r="I14" s="32"/>
      <c r="J14" s="32"/>
      <c r="K14" s="32"/>
      <c r="L14" s="32"/>
      <c r="M14" s="33"/>
      <c r="N14" s="34" t="s">
        <v>15</v>
      </c>
    </row>
    <row r="15" spans="1:23" s="12" customFormat="1" ht="41.25" customHeight="1">
      <c r="A15" s="28" t="s">
        <v>55</v>
      </c>
      <c r="B15" s="157" t="s">
        <v>24</v>
      </c>
      <c r="C15" s="157"/>
      <c r="D15" s="157"/>
      <c r="E15" s="157"/>
      <c r="F15" s="157"/>
      <c r="G15" s="157"/>
      <c r="H15" s="157"/>
      <c r="I15" s="157"/>
      <c r="J15" s="157"/>
      <c r="K15" s="157"/>
      <c r="L15" s="157"/>
      <c r="M15" s="157"/>
      <c r="N15" s="157"/>
      <c r="R15" s="12" t="s">
        <v>19</v>
      </c>
    </row>
    <row r="16" spans="1:23" ht="85.5" customHeight="1">
      <c r="A16" s="5" t="s">
        <v>25</v>
      </c>
      <c r="B16" s="6" t="s">
        <v>65</v>
      </c>
      <c r="C16" s="7" t="s">
        <v>13</v>
      </c>
      <c r="D16" s="8" t="s">
        <v>26</v>
      </c>
      <c r="E16" s="9">
        <v>0</v>
      </c>
      <c r="F16" s="7">
        <v>2022</v>
      </c>
      <c r="G16" s="9">
        <v>20</v>
      </c>
      <c r="H16" s="9">
        <v>20</v>
      </c>
      <c r="I16" s="9">
        <v>20</v>
      </c>
      <c r="J16" s="9">
        <v>20</v>
      </c>
      <c r="K16" s="9">
        <v>20</v>
      </c>
      <c r="L16" s="9">
        <v>20</v>
      </c>
      <c r="M16" s="10">
        <v>20</v>
      </c>
      <c r="N16" s="11" t="s">
        <v>15</v>
      </c>
    </row>
    <row r="17" spans="1:22" ht="28.5" customHeight="1">
      <c r="A17" s="5" t="s">
        <v>56</v>
      </c>
      <c r="B17" s="158" t="s">
        <v>27</v>
      </c>
      <c r="C17" s="158"/>
      <c r="D17" s="158"/>
      <c r="E17" s="158"/>
      <c r="F17" s="158"/>
      <c r="G17" s="158"/>
      <c r="H17" s="158"/>
      <c r="I17" s="158"/>
      <c r="J17" s="158"/>
      <c r="K17" s="158"/>
      <c r="L17" s="158"/>
      <c r="M17" s="158"/>
      <c r="N17" s="158"/>
    </row>
    <row r="18" spans="1:22" ht="61.5" customHeight="1">
      <c r="A18" s="13" t="s">
        <v>28</v>
      </c>
      <c r="B18" s="14" t="s">
        <v>29</v>
      </c>
      <c r="C18" s="15" t="s">
        <v>13</v>
      </c>
      <c r="D18" s="16" t="s">
        <v>4</v>
      </c>
      <c r="E18" s="17">
        <v>150</v>
      </c>
      <c r="F18" s="7">
        <v>2022</v>
      </c>
      <c r="G18" s="17">
        <v>150</v>
      </c>
      <c r="H18" s="17">
        <v>150</v>
      </c>
      <c r="I18" s="17">
        <v>150</v>
      </c>
      <c r="J18" s="17">
        <v>150</v>
      </c>
      <c r="K18" s="17">
        <v>150</v>
      </c>
      <c r="L18" s="17">
        <v>150</v>
      </c>
      <c r="M18" s="18">
        <v>150</v>
      </c>
      <c r="N18" s="11" t="s">
        <v>15</v>
      </c>
      <c r="V18" s="2" t="s">
        <v>20</v>
      </c>
    </row>
    <row r="19" spans="1:22" ht="28.5" customHeight="1">
      <c r="A19" s="13" t="s">
        <v>57</v>
      </c>
      <c r="B19" s="154" t="s">
        <v>30</v>
      </c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</row>
    <row r="20" spans="1:22" ht="65.25" customHeight="1">
      <c r="A20" s="5" t="s">
        <v>31</v>
      </c>
      <c r="B20" s="142" t="s">
        <v>32</v>
      </c>
      <c r="C20" s="38" t="s">
        <v>33</v>
      </c>
      <c r="D20" s="38" t="s">
        <v>14</v>
      </c>
      <c r="E20" s="143">
        <v>124</v>
      </c>
      <c r="F20" s="38">
        <v>2022</v>
      </c>
      <c r="G20" s="143">
        <v>134</v>
      </c>
      <c r="H20" s="143">
        <v>130</v>
      </c>
      <c r="I20" s="143">
        <v>130</v>
      </c>
      <c r="J20" s="143">
        <v>130</v>
      </c>
      <c r="K20" s="143">
        <v>130</v>
      </c>
      <c r="L20" s="143">
        <v>130</v>
      </c>
      <c r="M20" s="143">
        <v>130</v>
      </c>
      <c r="N20" s="144" t="s">
        <v>15</v>
      </c>
    </row>
    <row r="21" spans="1:22" ht="25.5" customHeight="1">
      <c r="A21" s="5" t="s">
        <v>58</v>
      </c>
      <c r="B21" s="156" t="s">
        <v>34</v>
      </c>
      <c r="C21" s="156"/>
      <c r="D21" s="156"/>
      <c r="E21" s="156"/>
      <c r="F21" s="156"/>
      <c r="G21" s="156"/>
      <c r="H21" s="156"/>
      <c r="I21" s="156"/>
      <c r="J21" s="156"/>
      <c r="K21" s="156"/>
      <c r="L21" s="156"/>
      <c r="M21" s="156"/>
      <c r="N21" s="156"/>
    </row>
    <row r="22" spans="1:22" ht="69.75" customHeight="1">
      <c r="A22" s="36" t="s">
        <v>35</v>
      </c>
      <c r="B22" s="37" t="s">
        <v>36</v>
      </c>
      <c r="C22" s="38" t="s">
        <v>33</v>
      </c>
      <c r="D22" s="39" t="s">
        <v>37</v>
      </c>
      <c r="E22" s="35" t="s">
        <v>38</v>
      </c>
      <c r="F22" s="35" t="s">
        <v>38</v>
      </c>
      <c r="G22" s="35">
        <f>43+8</f>
        <v>51</v>
      </c>
      <c r="H22" s="35" t="s">
        <v>38</v>
      </c>
      <c r="I22" s="35">
        <v>29</v>
      </c>
      <c r="J22" s="35">
        <v>26</v>
      </c>
      <c r="K22" s="35">
        <v>24</v>
      </c>
      <c r="L22" s="35">
        <v>24</v>
      </c>
      <c r="M22" s="145" t="s">
        <v>38</v>
      </c>
      <c r="N22" s="40" t="s">
        <v>15</v>
      </c>
    </row>
    <row r="23" spans="1:22" ht="32.25" customHeight="1">
      <c r="A23" s="36" t="s">
        <v>59</v>
      </c>
      <c r="B23" s="156" t="s">
        <v>115</v>
      </c>
      <c r="C23" s="156"/>
      <c r="D23" s="156"/>
      <c r="E23" s="156"/>
      <c r="F23" s="156"/>
      <c r="G23" s="156"/>
      <c r="H23" s="156"/>
      <c r="I23" s="156"/>
      <c r="J23" s="156"/>
      <c r="K23" s="156"/>
      <c r="L23" s="156"/>
      <c r="M23" s="156"/>
      <c r="N23" s="156"/>
    </row>
    <row r="24" spans="1:22" ht="75.75" customHeight="1">
      <c r="A24" s="5" t="s">
        <v>39</v>
      </c>
      <c r="B24" s="146" t="s">
        <v>40</v>
      </c>
      <c r="C24" s="38" t="s">
        <v>13</v>
      </c>
      <c r="D24" s="147" t="s">
        <v>23</v>
      </c>
      <c r="E24" s="148">
        <v>99.9</v>
      </c>
      <c r="F24" s="38">
        <v>2022</v>
      </c>
      <c r="G24" s="143">
        <v>95</v>
      </c>
      <c r="H24" s="143">
        <v>95</v>
      </c>
      <c r="I24" s="143">
        <v>95</v>
      </c>
      <c r="J24" s="143">
        <v>95</v>
      </c>
      <c r="K24" s="143">
        <v>95</v>
      </c>
      <c r="L24" s="143">
        <v>95</v>
      </c>
      <c r="M24" s="149">
        <v>95</v>
      </c>
      <c r="N24" s="40" t="s">
        <v>15</v>
      </c>
      <c r="S24" s="2" t="s">
        <v>19</v>
      </c>
    </row>
    <row r="25" spans="1:22" ht="39.75" customHeight="1">
      <c r="A25" s="5" t="s">
        <v>60</v>
      </c>
      <c r="B25" s="156" t="s">
        <v>41</v>
      </c>
      <c r="C25" s="156"/>
      <c r="D25" s="156"/>
      <c r="E25" s="156"/>
      <c r="F25" s="156"/>
      <c r="G25" s="156"/>
      <c r="H25" s="156"/>
      <c r="I25" s="156"/>
      <c r="J25" s="156"/>
      <c r="K25" s="156"/>
      <c r="L25" s="156"/>
      <c r="M25" s="156"/>
      <c r="N25" s="156"/>
    </row>
    <row r="26" spans="1:22" ht="76.5" customHeight="1">
      <c r="A26" s="5" t="s">
        <v>42</v>
      </c>
      <c r="B26" s="146" t="s">
        <v>43</v>
      </c>
      <c r="C26" s="38" t="s">
        <v>13</v>
      </c>
      <c r="D26" s="39" t="s">
        <v>4</v>
      </c>
      <c r="E26" s="143">
        <v>95</v>
      </c>
      <c r="F26" s="38">
        <v>2022</v>
      </c>
      <c r="G26" s="143">
        <v>104</v>
      </c>
      <c r="H26" s="143">
        <v>104</v>
      </c>
      <c r="I26" s="143">
        <v>104</v>
      </c>
      <c r="J26" s="143">
        <v>104</v>
      </c>
      <c r="K26" s="143">
        <v>104</v>
      </c>
      <c r="L26" s="143">
        <v>104</v>
      </c>
      <c r="M26" s="149">
        <v>104</v>
      </c>
      <c r="N26" s="40" t="s">
        <v>15</v>
      </c>
      <c r="V26" s="2" t="s">
        <v>21</v>
      </c>
    </row>
    <row r="27" spans="1:22" ht="41.25" customHeight="1">
      <c r="A27" s="5" t="s">
        <v>61</v>
      </c>
      <c r="B27" s="154" t="s">
        <v>44</v>
      </c>
      <c r="C27" s="154"/>
      <c r="D27" s="154"/>
      <c r="E27" s="154"/>
      <c r="F27" s="154"/>
      <c r="G27" s="154"/>
      <c r="H27" s="154"/>
      <c r="I27" s="154"/>
      <c r="J27" s="154"/>
      <c r="K27" s="154"/>
      <c r="L27" s="154"/>
      <c r="M27" s="154"/>
      <c r="N27" s="154"/>
    </row>
    <row r="28" spans="1:22" ht="99.75" hidden="1" customHeight="1">
      <c r="A28" s="13"/>
      <c r="B28" s="22" t="s">
        <v>45</v>
      </c>
      <c r="C28" s="23" t="s">
        <v>13</v>
      </c>
      <c r="D28" s="24" t="s">
        <v>4</v>
      </c>
      <c r="E28" s="25">
        <v>1294</v>
      </c>
      <c r="F28" s="23">
        <v>2022</v>
      </c>
      <c r="G28" s="25">
        <v>1200</v>
      </c>
      <c r="H28" s="25">
        <v>1200</v>
      </c>
      <c r="I28" s="25">
        <v>1200</v>
      </c>
      <c r="J28" s="25">
        <v>1200</v>
      </c>
      <c r="K28" s="25">
        <v>1200</v>
      </c>
      <c r="L28" s="25">
        <v>1200</v>
      </c>
      <c r="M28" s="26">
        <v>1200</v>
      </c>
      <c r="N28" s="27" t="s">
        <v>3</v>
      </c>
    </row>
    <row r="29" spans="1:22" ht="52.5" hidden="1" customHeight="1">
      <c r="A29" s="5"/>
      <c r="B29" s="154" t="s">
        <v>46</v>
      </c>
      <c r="C29" s="154"/>
      <c r="D29" s="154"/>
      <c r="E29" s="154"/>
      <c r="F29" s="154"/>
      <c r="G29" s="154"/>
      <c r="H29" s="154"/>
      <c r="I29" s="154"/>
      <c r="J29" s="154"/>
      <c r="K29" s="154"/>
      <c r="L29" s="154"/>
      <c r="M29" s="154"/>
      <c r="N29" s="154"/>
    </row>
    <row r="30" spans="1:22" ht="70.5" customHeight="1">
      <c r="A30" s="13" t="s">
        <v>47</v>
      </c>
      <c r="B30" s="14" t="s">
        <v>48</v>
      </c>
      <c r="C30" s="15" t="s">
        <v>13</v>
      </c>
      <c r="D30" s="16" t="s">
        <v>4</v>
      </c>
      <c r="E30" s="20">
        <v>105</v>
      </c>
      <c r="F30" s="7">
        <v>2022</v>
      </c>
      <c r="G30" s="20">
        <v>72</v>
      </c>
      <c r="H30" s="35">
        <v>80</v>
      </c>
      <c r="I30" s="20">
        <v>105</v>
      </c>
      <c r="J30" s="20">
        <v>105</v>
      </c>
      <c r="K30" s="20">
        <v>105</v>
      </c>
      <c r="L30" s="20">
        <v>105</v>
      </c>
      <c r="M30" s="21">
        <v>105</v>
      </c>
      <c r="N30" s="11" t="s">
        <v>15</v>
      </c>
    </row>
    <row r="31" spans="1:22" ht="40.5" customHeight="1">
      <c r="A31" s="13" t="s">
        <v>66</v>
      </c>
      <c r="B31" s="154" t="s">
        <v>49</v>
      </c>
      <c r="C31" s="154"/>
      <c r="D31" s="154"/>
      <c r="E31" s="154"/>
      <c r="F31" s="154"/>
      <c r="G31" s="154"/>
      <c r="H31" s="154"/>
      <c r="I31" s="154"/>
      <c r="J31" s="154"/>
      <c r="K31" s="154"/>
      <c r="L31" s="154"/>
      <c r="M31" s="154"/>
      <c r="N31" s="154"/>
    </row>
    <row r="32" spans="1:22" ht="81" customHeight="1">
      <c r="A32" s="19" t="s">
        <v>50</v>
      </c>
      <c r="B32" s="6" t="s">
        <v>51</v>
      </c>
      <c r="C32" s="7" t="s">
        <v>13</v>
      </c>
      <c r="D32" s="8" t="s">
        <v>52</v>
      </c>
      <c r="E32" s="9">
        <v>100</v>
      </c>
      <c r="F32" s="7">
        <v>2022</v>
      </c>
      <c r="G32" s="9">
        <v>0</v>
      </c>
      <c r="H32" s="9">
        <v>0</v>
      </c>
      <c r="I32" s="9">
        <v>0</v>
      </c>
      <c r="J32" s="9">
        <v>80</v>
      </c>
      <c r="K32" s="9">
        <v>80</v>
      </c>
      <c r="L32" s="9">
        <v>80</v>
      </c>
      <c r="M32" s="10">
        <v>80</v>
      </c>
      <c r="N32" s="11" t="s">
        <v>15</v>
      </c>
    </row>
    <row r="33" spans="1:14" ht="28.5" customHeight="1">
      <c r="A33" s="19" t="s">
        <v>67</v>
      </c>
      <c r="B33" s="154" t="s">
        <v>53</v>
      </c>
      <c r="C33" s="154"/>
      <c r="D33" s="154"/>
      <c r="E33" s="154"/>
      <c r="F33" s="154"/>
      <c r="G33" s="154"/>
      <c r="H33" s="154"/>
      <c r="I33" s="154"/>
      <c r="J33" s="154"/>
      <c r="K33" s="154"/>
      <c r="L33" s="154"/>
      <c r="M33" s="154"/>
      <c r="N33" s="154"/>
    </row>
  </sheetData>
  <mergeCells count="23">
    <mergeCell ref="A1:N1"/>
    <mergeCell ref="A4:N4"/>
    <mergeCell ref="A6:A7"/>
    <mergeCell ref="B6:B7"/>
    <mergeCell ref="C6:C7"/>
    <mergeCell ref="D6:D7"/>
    <mergeCell ref="E6:F6"/>
    <mergeCell ref="G6:M6"/>
    <mergeCell ref="N6:N7"/>
    <mergeCell ref="A2:N2"/>
    <mergeCell ref="B33:N33"/>
    <mergeCell ref="B21:N21"/>
    <mergeCell ref="B23:N23"/>
    <mergeCell ref="B25:N25"/>
    <mergeCell ref="B27:N27"/>
    <mergeCell ref="B29:N29"/>
    <mergeCell ref="B31:N31"/>
    <mergeCell ref="B19:N19"/>
    <mergeCell ref="A9:N9"/>
    <mergeCell ref="B11:N11"/>
    <mergeCell ref="B13:N13"/>
    <mergeCell ref="B15:N15"/>
    <mergeCell ref="B17:N17"/>
  </mergeCells>
  <printOptions horizontalCentered="1"/>
  <pageMargins left="0.39370078740157483" right="0.39370078740157483" top="1.1811023622047245" bottom="0.39370078740157483" header="0.31496062992125984" footer="0.51181102362204722"/>
  <pageSetup paperSize="9" scale="60" firstPageNumber="65" orientation="landscape" useFirstPageNumber="1" horizontalDpi="300" verticalDpi="300" r:id="rId1"/>
  <headerFooter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S134"/>
  <sheetViews>
    <sheetView view="pageBreakPreview" zoomScaleNormal="95" zoomScaleSheetLayoutView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N7" sqref="N7"/>
    </sheetView>
  </sheetViews>
  <sheetFormatPr defaultColWidth="9.140625" defaultRowHeight="15"/>
  <cols>
    <col min="1" max="1" width="70.7109375" style="2" customWidth="1"/>
    <col min="2" max="2" width="8.28515625" style="2" customWidth="1"/>
    <col min="3" max="3" width="8.42578125" style="2" customWidth="1"/>
    <col min="4" max="4" width="15.140625" style="2" customWidth="1"/>
    <col min="5" max="5" width="10.7109375" style="2" customWidth="1"/>
    <col min="6" max="11" width="14.140625" style="2" customWidth="1"/>
    <col min="12" max="12" width="15.42578125" style="2" customWidth="1"/>
    <col min="13" max="13" width="15.28515625" style="2" customWidth="1"/>
    <col min="14" max="14" width="18.140625" style="2" customWidth="1"/>
    <col min="15" max="16384" width="9.140625" style="2"/>
  </cols>
  <sheetData>
    <row r="1" spans="1:19" ht="21.2" customHeight="1">
      <c r="A1" s="163" t="s">
        <v>68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41"/>
      <c r="O1" s="41"/>
      <c r="P1" s="41"/>
      <c r="Q1" s="41"/>
    </row>
    <row r="2" spans="1:19" ht="21.75" customHeight="1" thickBot="1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3"/>
    </row>
    <row r="3" spans="1:19" ht="18" customHeight="1" thickBot="1">
      <c r="A3" s="164" t="s">
        <v>69</v>
      </c>
      <c r="B3" s="165" t="s">
        <v>70</v>
      </c>
      <c r="C3" s="165"/>
      <c r="D3" s="165"/>
      <c r="E3" s="165"/>
      <c r="F3" s="166" t="s">
        <v>71</v>
      </c>
      <c r="G3" s="166"/>
      <c r="H3" s="166"/>
      <c r="I3" s="166"/>
      <c r="J3" s="166"/>
      <c r="K3" s="166"/>
      <c r="L3" s="166"/>
      <c r="M3" s="166"/>
    </row>
    <row r="4" spans="1:19" ht="21" customHeight="1">
      <c r="A4" s="164"/>
      <c r="B4" s="167" t="s">
        <v>72</v>
      </c>
      <c r="C4" s="167"/>
      <c r="D4" s="167"/>
      <c r="E4" s="167"/>
      <c r="F4" s="44" t="s">
        <v>73</v>
      </c>
      <c r="G4" s="44" t="s">
        <v>74</v>
      </c>
      <c r="H4" s="44" t="s">
        <v>75</v>
      </c>
      <c r="I4" s="44" t="s">
        <v>76</v>
      </c>
      <c r="J4" s="44" t="s">
        <v>77</v>
      </c>
      <c r="K4" s="44" t="s">
        <v>78</v>
      </c>
      <c r="L4" s="44" t="s">
        <v>79</v>
      </c>
      <c r="M4" s="45" t="s">
        <v>80</v>
      </c>
    </row>
    <row r="5" spans="1:19" ht="17.25" customHeight="1" thickBot="1">
      <c r="A5" s="46">
        <v>1</v>
      </c>
      <c r="B5" s="47">
        <v>2</v>
      </c>
      <c r="C5" s="47">
        <v>3</v>
      </c>
      <c r="D5" s="47">
        <v>4</v>
      </c>
      <c r="E5" s="47">
        <v>5</v>
      </c>
      <c r="F5" s="47">
        <v>6</v>
      </c>
      <c r="G5" s="47">
        <v>7</v>
      </c>
      <c r="H5" s="47">
        <v>8</v>
      </c>
      <c r="I5" s="47">
        <v>9</v>
      </c>
      <c r="J5" s="47">
        <v>10</v>
      </c>
      <c r="K5" s="47">
        <v>11</v>
      </c>
      <c r="L5" s="47">
        <v>12</v>
      </c>
      <c r="M5" s="48">
        <v>13</v>
      </c>
    </row>
    <row r="6" spans="1:19" ht="54" customHeight="1">
      <c r="A6" s="49" t="s">
        <v>81</v>
      </c>
      <c r="B6" s="50"/>
      <c r="C6" s="50"/>
      <c r="D6" s="50"/>
      <c r="E6" s="50"/>
      <c r="F6" s="51">
        <f t="shared" ref="F6:L6" si="0">F7+F13+F12+F15</f>
        <v>1726767.5000000002</v>
      </c>
      <c r="G6" s="52">
        <f t="shared" si="0"/>
        <v>1473465.6</v>
      </c>
      <c r="H6" s="153">
        <f>H7+H13+H12+H15</f>
        <v>1963444.5999999999</v>
      </c>
      <c r="I6" s="153">
        <f t="shared" si="0"/>
        <v>1944155.1</v>
      </c>
      <c r="J6" s="153">
        <f t="shared" si="0"/>
        <v>1990385.4</v>
      </c>
      <c r="K6" s="52">
        <f>K7+K13+K12+K15</f>
        <v>2055531.9</v>
      </c>
      <c r="L6" s="52">
        <f t="shared" si="0"/>
        <v>1540052.0999999999</v>
      </c>
      <c r="M6" s="53">
        <f t="shared" ref="M6:M13" si="1">SUM(F6:L6)</f>
        <v>12693802.200000001</v>
      </c>
      <c r="N6" s="54">
        <f>M20+M29+M39+M48+M57+M67+M77+M89+M98+M116+M125</f>
        <v>12693802.499999998</v>
      </c>
    </row>
    <row r="7" spans="1:19" ht="21" customHeight="1">
      <c r="A7" s="55" t="s">
        <v>82</v>
      </c>
      <c r="B7" s="56"/>
      <c r="C7" s="56"/>
      <c r="D7" s="56"/>
      <c r="E7" s="56"/>
      <c r="F7" s="57">
        <f>F21+F30+F40+F49+F58+F68+F69+F78+F90+F99+F108+F117+F126</f>
        <v>1725640.4000000001</v>
      </c>
      <c r="G7" s="57">
        <f>G21+G30+G40+G49+G58+G68+G79+G90+G99+G108+G117+G126</f>
        <v>1471947.7000000002</v>
      </c>
      <c r="H7" s="57">
        <f>H21+H30+H40+H49+H58+H68+H79+H90+H99+H108+H117+H126</f>
        <v>1961970.7</v>
      </c>
      <c r="I7" s="57">
        <f>I21+I30+I40+I49+I58+I68+I79+I90+I99+I108+I117+I126</f>
        <v>1942708.5</v>
      </c>
      <c r="J7" s="57">
        <f>J21+J30+J40+J49+J58+J68+J79+J81+J90+J99+J108+J117+J126</f>
        <v>1988911.5</v>
      </c>
      <c r="K7" s="57">
        <f>K21+K30+K40+K49+K58+K68+K79+K81+K90+K99+K108+K117+K126</f>
        <v>2054058</v>
      </c>
      <c r="L7" s="57">
        <f t="shared" ref="L7" si="2">L21+L30+L40+L49+L58+L68+L77+L90+L99+L108+L117+L126</f>
        <v>1538578.2</v>
      </c>
      <c r="M7" s="58">
        <f t="shared" si="1"/>
        <v>12683815</v>
      </c>
      <c r="N7" s="59">
        <f>M21+M30+M40+M49+M58+M68+M69+M78+M80+M81+M90+M99+M117+M126</f>
        <v>11499363.999999998</v>
      </c>
    </row>
    <row r="8" spans="1:19" ht="19.5" customHeight="1">
      <c r="A8" s="60" t="s">
        <v>83</v>
      </c>
      <c r="B8" s="56"/>
      <c r="C8" s="56"/>
      <c r="D8" s="56"/>
      <c r="E8" s="56"/>
      <c r="F8" s="57">
        <f t="shared" ref="F8:L9" si="3">F22+F31+F41+F50+F59+F70+F91+F100+F109+F118+F127</f>
        <v>0</v>
      </c>
      <c r="G8" s="57">
        <f t="shared" si="3"/>
        <v>0</v>
      </c>
      <c r="H8" s="57">
        <f t="shared" si="3"/>
        <v>0</v>
      </c>
      <c r="I8" s="57">
        <f t="shared" si="3"/>
        <v>0</v>
      </c>
      <c r="J8" s="57">
        <f t="shared" si="3"/>
        <v>0</v>
      </c>
      <c r="K8" s="57">
        <f t="shared" si="3"/>
        <v>0</v>
      </c>
      <c r="L8" s="57">
        <f t="shared" si="3"/>
        <v>0</v>
      </c>
      <c r="M8" s="58">
        <f t="shared" si="1"/>
        <v>0</v>
      </c>
    </row>
    <row r="9" spans="1:19" ht="40.5" customHeight="1">
      <c r="A9" s="61" t="s">
        <v>84</v>
      </c>
      <c r="B9" s="56"/>
      <c r="C9" s="56"/>
      <c r="D9" s="56"/>
      <c r="E9" s="56"/>
      <c r="F9" s="57">
        <f t="shared" si="3"/>
        <v>0</v>
      </c>
      <c r="G9" s="57">
        <f t="shared" si="3"/>
        <v>0</v>
      </c>
      <c r="H9" s="57">
        <f t="shared" si="3"/>
        <v>0</v>
      </c>
      <c r="I9" s="57">
        <f t="shared" si="3"/>
        <v>0</v>
      </c>
      <c r="J9" s="57">
        <f t="shared" si="3"/>
        <v>0</v>
      </c>
      <c r="K9" s="57">
        <f t="shared" si="3"/>
        <v>0</v>
      </c>
      <c r="L9" s="57">
        <f t="shared" si="3"/>
        <v>0</v>
      </c>
      <c r="M9" s="58">
        <f t="shared" si="1"/>
        <v>0</v>
      </c>
    </row>
    <row r="10" spans="1:19" ht="27" customHeight="1">
      <c r="A10" s="55" t="s">
        <v>85</v>
      </c>
      <c r="B10" s="56"/>
      <c r="C10" s="56"/>
      <c r="D10" s="56"/>
      <c r="E10" s="56"/>
      <c r="F10" s="57">
        <f t="shared" ref="F10:L10" si="4">F24+F33+F43+F52+F61+F72+F84+F93+F102+F111+F120+F129</f>
        <v>425669.39999999997</v>
      </c>
      <c r="G10" s="57">
        <f t="shared" si="4"/>
        <v>41849.300000000003</v>
      </c>
      <c r="H10" s="57">
        <f>H24+H33+H43+H52+H61+H72+H84+H93+H102+H111+H120+H129</f>
        <v>41279.000000000007</v>
      </c>
      <c r="I10" s="57">
        <f>I24+I33+I43+I52+I61+I72+I84+I93+I102+I111+I120+I129</f>
        <v>41279.000000000007</v>
      </c>
      <c r="J10" s="57">
        <f t="shared" si="4"/>
        <v>41279.000000000007</v>
      </c>
      <c r="K10" s="57">
        <f t="shared" si="4"/>
        <v>41278.9</v>
      </c>
      <c r="L10" s="57">
        <f t="shared" si="4"/>
        <v>41278.9</v>
      </c>
      <c r="M10" s="58">
        <f t="shared" si="1"/>
        <v>673913.5</v>
      </c>
    </row>
    <row r="11" spans="1:19" ht="48" customHeight="1">
      <c r="A11" s="55" t="s">
        <v>86</v>
      </c>
      <c r="B11" s="56"/>
      <c r="C11" s="56"/>
      <c r="D11" s="56"/>
      <c r="E11" s="56"/>
      <c r="F11" s="57">
        <f t="shared" ref="F11:L13" si="5">F25+F34+F44+F53+F62+F73+F94+F103+F112+F121+F130</f>
        <v>0</v>
      </c>
      <c r="G11" s="57">
        <f t="shared" si="5"/>
        <v>0</v>
      </c>
      <c r="H11" s="57">
        <f t="shared" si="5"/>
        <v>0</v>
      </c>
      <c r="I11" s="57">
        <f t="shared" si="5"/>
        <v>0</v>
      </c>
      <c r="J11" s="57">
        <f t="shared" si="5"/>
        <v>0</v>
      </c>
      <c r="K11" s="57">
        <f t="shared" si="5"/>
        <v>0</v>
      </c>
      <c r="L11" s="57">
        <f t="shared" si="5"/>
        <v>0</v>
      </c>
      <c r="M11" s="58">
        <f t="shared" si="1"/>
        <v>0</v>
      </c>
    </row>
    <row r="12" spans="1:19" ht="51" customHeight="1">
      <c r="A12" s="55" t="s">
        <v>87</v>
      </c>
      <c r="B12" s="56"/>
      <c r="C12" s="56"/>
      <c r="D12" s="56"/>
      <c r="E12" s="56"/>
      <c r="F12" s="57">
        <f t="shared" si="5"/>
        <v>0</v>
      </c>
      <c r="G12" s="57">
        <f t="shared" si="5"/>
        <v>0</v>
      </c>
      <c r="H12" s="57">
        <f t="shared" si="5"/>
        <v>0</v>
      </c>
      <c r="I12" s="57">
        <f t="shared" si="5"/>
        <v>0</v>
      </c>
      <c r="J12" s="57">
        <f t="shared" si="5"/>
        <v>0</v>
      </c>
      <c r="K12" s="57">
        <f t="shared" si="5"/>
        <v>0</v>
      </c>
      <c r="L12" s="57">
        <f t="shared" si="5"/>
        <v>0</v>
      </c>
      <c r="M12" s="58">
        <f t="shared" si="1"/>
        <v>0</v>
      </c>
      <c r="S12" s="2" t="s">
        <v>19</v>
      </c>
    </row>
    <row r="13" spans="1:19" ht="21.75" hidden="1" customHeight="1">
      <c r="A13" s="62" t="s">
        <v>88</v>
      </c>
      <c r="B13" s="63"/>
      <c r="C13" s="63"/>
      <c r="D13" s="63"/>
      <c r="E13" s="63"/>
      <c r="F13" s="64">
        <f t="shared" si="5"/>
        <v>1127.0999999999999</v>
      </c>
      <c r="G13" s="64">
        <f t="shared" si="5"/>
        <v>1517.9</v>
      </c>
      <c r="H13" s="64">
        <f t="shared" si="5"/>
        <v>1473.9</v>
      </c>
      <c r="I13" s="64">
        <f t="shared" si="5"/>
        <v>1446.6</v>
      </c>
      <c r="J13" s="64">
        <f t="shared" si="5"/>
        <v>1473.9</v>
      </c>
      <c r="K13" s="64">
        <f t="shared" si="5"/>
        <v>1473.9</v>
      </c>
      <c r="L13" s="64">
        <f t="shared" si="5"/>
        <v>1473.9</v>
      </c>
      <c r="M13" s="65">
        <f t="shared" si="1"/>
        <v>9987.1999999999989</v>
      </c>
    </row>
    <row r="14" spans="1:19" ht="21.75" customHeight="1">
      <c r="A14" s="55" t="s">
        <v>89</v>
      </c>
      <c r="B14" s="66"/>
      <c r="C14" s="66"/>
      <c r="D14" s="66"/>
      <c r="E14" s="66"/>
      <c r="F14" s="57">
        <f t="shared" ref="F14:M14" si="6">F10+F13</f>
        <v>426796.49999999994</v>
      </c>
      <c r="G14" s="57">
        <f t="shared" si="6"/>
        <v>43367.200000000004</v>
      </c>
      <c r="H14" s="57">
        <f t="shared" si="6"/>
        <v>42752.900000000009</v>
      </c>
      <c r="I14" s="57">
        <f t="shared" si="6"/>
        <v>42725.600000000006</v>
      </c>
      <c r="J14" s="57">
        <f t="shared" si="6"/>
        <v>42752.900000000009</v>
      </c>
      <c r="K14" s="57">
        <f t="shared" si="6"/>
        <v>42752.800000000003</v>
      </c>
      <c r="L14" s="57">
        <f t="shared" si="6"/>
        <v>42752.800000000003</v>
      </c>
      <c r="M14" s="58">
        <f t="shared" si="6"/>
        <v>683900.7</v>
      </c>
      <c r="N14" s="54"/>
    </row>
    <row r="15" spans="1:19" ht="18.75" customHeight="1" thickBot="1">
      <c r="A15" s="67" t="s">
        <v>90</v>
      </c>
      <c r="B15" s="68"/>
      <c r="C15" s="68"/>
      <c r="D15" s="68"/>
      <c r="E15" s="68"/>
      <c r="F15" s="57">
        <f t="shared" ref="F15:L15" si="7">F28+F38+F47+F56+F66+F76+F97+F106+F115+F124+F133</f>
        <v>0</v>
      </c>
      <c r="G15" s="57">
        <f t="shared" si="7"/>
        <v>0</v>
      </c>
      <c r="H15" s="57">
        <f t="shared" si="7"/>
        <v>0</v>
      </c>
      <c r="I15" s="57">
        <f t="shared" si="7"/>
        <v>0</v>
      </c>
      <c r="J15" s="57">
        <f t="shared" si="7"/>
        <v>0</v>
      </c>
      <c r="K15" s="57">
        <f t="shared" si="7"/>
        <v>0</v>
      </c>
      <c r="L15" s="57">
        <f t="shared" si="7"/>
        <v>0</v>
      </c>
      <c r="M15" s="58">
        <f>SUM(F15:L15)</f>
        <v>0</v>
      </c>
    </row>
    <row r="16" spans="1:19" ht="21.75" hidden="1" customHeight="1">
      <c r="A16" s="168" t="s">
        <v>91</v>
      </c>
      <c r="B16" s="69"/>
      <c r="C16" s="69"/>
      <c r="D16" s="69"/>
      <c r="E16" s="69"/>
      <c r="F16" s="70">
        <f t="shared" ref="F16:L16" si="8">F29+F39+F48+F57+F67+F86+F98+F107+F116+F125+F134</f>
        <v>1087061.7</v>
      </c>
      <c r="G16" s="70">
        <f t="shared" si="8"/>
        <v>1256640.5</v>
      </c>
      <c r="H16" s="70">
        <f t="shared" si="8"/>
        <v>1254868.5</v>
      </c>
      <c r="I16" s="70">
        <f t="shared" si="8"/>
        <v>1255165.8</v>
      </c>
      <c r="J16" s="70">
        <f t="shared" si="8"/>
        <v>1289193.1000000001</v>
      </c>
      <c r="K16" s="70">
        <f t="shared" si="8"/>
        <v>1289193.1000000001</v>
      </c>
      <c r="L16" s="70">
        <f t="shared" si="8"/>
        <v>1289193.1000000001</v>
      </c>
      <c r="M16" s="71">
        <f>SUM(F16:L16)</f>
        <v>8721315.7999999989</v>
      </c>
    </row>
    <row r="17" spans="1:13" ht="24" hidden="1" customHeight="1">
      <c r="A17" s="168"/>
      <c r="B17" s="72"/>
      <c r="C17" s="72"/>
      <c r="D17" s="72"/>
      <c r="E17" s="73"/>
      <c r="F17" s="56"/>
      <c r="G17" s="56"/>
      <c r="H17" s="56"/>
      <c r="I17" s="56"/>
      <c r="J17" s="56"/>
      <c r="K17" s="56"/>
      <c r="L17" s="56"/>
      <c r="M17" s="58">
        <f>SUM(F17:L17)</f>
        <v>0</v>
      </c>
    </row>
    <row r="18" spans="1:13" ht="26.25" hidden="1" customHeight="1">
      <c r="A18" s="168"/>
      <c r="B18" s="72"/>
      <c r="C18" s="72"/>
      <c r="D18" s="72"/>
      <c r="E18" s="73"/>
      <c r="F18" s="57" t="e">
        <f>#REF!+#REF!+#REF!+#REF!+#REF!</f>
        <v>#REF!</v>
      </c>
      <c r="G18" s="57" t="e">
        <f>#REF!+#REF!+#REF!+#REF!+#REF!</f>
        <v>#REF!</v>
      </c>
      <c r="H18" s="57" t="e">
        <f>#REF!+#REF!+#REF!+#REF!+#REF!</f>
        <v>#REF!</v>
      </c>
      <c r="I18" s="57" t="e">
        <f>#REF!+#REF!+#REF!+#REF!+#REF!</f>
        <v>#REF!</v>
      </c>
      <c r="J18" s="57" t="e">
        <f>#REF!+#REF!+#REF!+#REF!+#REF!</f>
        <v>#REF!</v>
      </c>
      <c r="K18" s="57" t="e">
        <f>#REF!+#REF!+#REF!+#REF!+#REF!</f>
        <v>#REF!</v>
      </c>
      <c r="L18" s="57" t="e">
        <f>#REF!+#REF!+#REF!+#REF!+#REF!</f>
        <v>#REF!</v>
      </c>
      <c r="M18" s="58" t="e">
        <f>SUM(F18:L18)</f>
        <v>#REF!</v>
      </c>
    </row>
    <row r="19" spans="1:13" ht="36" hidden="1" customHeight="1">
      <c r="A19" s="168"/>
      <c r="B19" s="74"/>
      <c r="C19" s="74"/>
      <c r="D19" s="74"/>
      <c r="E19" s="75"/>
      <c r="F19" s="76" t="e">
        <f>#REF!+#REF!</f>
        <v>#REF!</v>
      </c>
      <c r="G19" s="76" t="e">
        <f>#REF!+#REF!</f>
        <v>#REF!</v>
      </c>
      <c r="H19" s="76" t="e">
        <f>#REF!+#REF!</f>
        <v>#REF!</v>
      </c>
      <c r="I19" s="76" t="e">
        <f>#REF!+#REF!</f>
        <v>#REF!</v>
      </c>
      <c r="J19" s="76" t="e">
        <f>#REF!+#REF!</f>
        <v>#REF!</v>
      </c>
      <c r="K19" s="76" t="e">
        <f>#REF!+#REF!</f>
        <v>#REF!</v>
      </c>
      <c r="L19" s="76" t="e">
        <f>#REF!+#REF!</f>
        <v>#REF!</v>
      </c>
      <c r="M19" s="77" t="e">
        <f>SUM(F19:L19)</f>
        <v>#REF!</v>
      </c>
    </row>
    <row r="20" spans="1:13" ht="35.25" customHeight="1">
      <c r="A20" s="78" t="s">
        <v>12</v>
      </c>
      <c r="B20" s="79"/>
      <c r="C20" s="79"/>
      <c r="D20" s="79"/>
      <c r="E20" s="79"/>
      <c r="F20" s="52">
        <f t="shared" ref="F20:M20" si="9">SUM(F26:F28)+F21</f>
        <v>20436</v>
      </c>
      <c r="G20" s="52">
        <f t="shared" si="9"/>
        <v>20993</v>
      </c>
      <c r="H20" s="52">
        <f t="shared" si="9"/>
        <v>20993</v>
      </c>
      <c r="I20" s="52">
        <f t="shared" si="9"/>
        <v>20993</v>
      </c>
      <c r="J20" s="52">
        <f t="shared" si="9"/>
        <v>20993</v>
      </c>
      <c r="K20" s="52">
        <f t="shared" si="9"/>
        <v>20993</v>
      </c>
      <c r="L20" s="52">
        <f t="shared" si="9"/>
        <v>20993</v>
      </c>
      <c r="M20" s="53">
        <f t="shared" si="9"/>
        <v>146394</v>
      </c>
    </row>
    <row r="21" spans="1:13" ht="22.5" customHeight="1">
      <c r="A21" s="80" t="s">
        <v>82</v>
      </c>
      <c r="B21" s="81">
        <v>828</v>
      </c>
      <c r="C21" s="82" t="s">
        <v>92</v>
      </c>
      <c r="D21" s="81" t="s">
        <v>93</v>
      </c>
      <c r="E21" s="81">
        <v>500</v>
      </c>
      <c r="F21" s="57">
        <f t="shared" ref="F21:M21" si="10">SUM(F22:F25)</f>
        <v>20436</v>
      </c>
      <c r="G21" s="57">
        <v>20993</v>
      </c>
      <c r="H21" s="57">
        <v>20993</v>
      </c>
      <c r="I21" s="57">
        <v>20993</v>
      </c>
      <c r="J21" s="57">
        <v>20993</v>
      </c>
      <c r="K21" s="57">
        <v>20993</v>
      </c>
      <c r="L21" s="57">
        <v>20993</v>
      </c>
      <c r="M21" s="58">
        <f t="shared" si="10"/>
        <v>146394</v>
      </c>
    </row>
    <row r="22" spans="1:13" ht="18" customHeight="1">
      <c r="A22" s="83" t="s">
        <v>83</v>
      </c>
      <c r="B22" s="72"/>
      <c r="C22" s="72"/>
      <c r="D22" s="72"/>
      <c r="E22" s="73"/>
      <c r="F22" s="56"/>
      <c r="G22" s="56"/>
      <c r="H22" s="56"/>
      <c r="I22" s="56"/>
      <c r="J22" s="56"/>
      <c r="K22" s="56"/>
      <c r="L22" s="56"/>
      <c r="M22" s="58"/>
    </row>
    <row r="23" spans="1:13" ht="34.5" customHeight="1">
      <c r="A23" s="84" t="s">
        <v>84</v>
      </c>
      <c r="B23" s="72"/>
      <c r="C23" s="72"/>
      <c r="D23" s="72"/>
      <c r="E23" s="73"/>
      <c r="F23" s="56"/>
      <c r="G23" s="56"/>
      <c r="H23" s="56"/>
      <c r="I23" s="56"/>
      <c r="J23" s="56"/>
      <c r="K23" s="56"/>
      <c r="L23" s="56"/>
      <c r="M23" s="58"/>
    </row>
    <row r="24" spans="1:13" ht="17.25" customHeight="1">
      <c r="A24" s="80" t="s">
        <v>85</v>
      </c>
      <c r="B24" s="81"/>
      <c r="C24" s="82"/>
      <c r="D24" s="81"/>
      <c r="E24" s="81"/>
      <c r="F24" s="85">
        <v>20436</v>
      </c>
      <c r="G24" s="85">
        <f t="shared" ref="G24:L24" si="11">G21</f>
        <v>20993</v>
      </c>
      <c r="H24" s="85">
        <f t="shared" si="11"/>
        <v>20993</v>
      </c>
      <c r="I24" s="85">
        <f t="shared" si="11"/>
        <v>20993</v>
      </c>
      <c r="J24" s="85">
        <f t="shared" si="11"/>
        <v>20993</v>
      </c>
      <c r="K24" s="85">
        <f t="shared" si="11"/>
        <v>20993</v>
      </c>
      <c r="L24" s="85">
        <f t="shared" si="11"/>
        <v>20993</v>
      </c>
      <c r="M24" s="58">
        <f>SUM(F24:L24)</f>
        <v>146394</v>
      </c>
    </row>
    <row r="25" spans="1:13" ht="48" customHeight="1">
      <c r="A25" s="80" t="s">
        <v>86</v>
      </c>
      <c r="B25" s="72"/>
      <c r="C25" s="72"/>
      <c r="D25" s="72"/>
      <c r="E25" s="73"/>
      <c r="F25" s="56"/>
      <c r="G25" s="56"/>
      <c r="H25" s="56"/>
      <c r="I25" s="56"/>
      <c r="J25" s="56"/>
      <c r="K25" s="56"/>
      <c r="L25" s="56"/>
      <c r="M25" s="58"/>
    </row>
    <row r="26" spans="1:13" ht="51" customHeight="1">
      <c r="A26" s="80" t="s">
        <v>87</v>
      </c>
      <c r="B26" s="72"/>
      <c r="C26" s="72"/>
      <c r="D26" s="72"/>
      <c r="E26" s="73"/>
      <c r="F26" s="56"/>
      <c r="G26" s="56"/>
      <c r="H26" s="56"/>
      <c r="I26" s="56"/>
      <c r="J26" s="56"/>
      <c r="K26" s="56"/>
      <c r="L26" s="56"/>
      <c r="M26" s="58"/>
    </row>
    <row r="27" spans="1:13" ht="16.5" customHeight="1">
      <c r="A27" s="80" t="s">
        <v>89</v>
      </c>
      <c r="B27" s="72"/>
      <c r="C27" s="72"/>
      <c r="D27" s="72"/>
      <c r="E27" s="73"/>
      <c r="F27" s="56"/>
      <c r="G27" s="56"/>
      <c r="H27" s="56"/>
      <c r="I27" s="56"/>
      <c r="J27" s="56"/>
      <c r="K27" s="56"/>
      <c r="L27" s="56"/>
      <c r="M27" s="58"/>
    </row>
    <row r="28" spans="1:13" ht="18" customHeight="1" thickBot="1">
      <c r="A28" s="86" t="s">
        <v>90</v>
      </c>
      <c r="B28" s="74"/>
      <c r="C28" s="74"/>
      <c r="D28" s="74"/>
      <c r="E28" s="75"/>
      <c r="F28" s="66"/>
      <c r="G28" s="66"/>
      <c r="H28" s="66"/>
      <c r="I28" s="66"/>
      <c r="J28" s="66"/>
      <c r="K28" s="66"/>
      <c r="L28" s="66"/>
      <c r="M28" s="77"/>
    </row>
    <row r="29" spans="1:13" ht="57" customHeight="1">
      <c r="A29" s="78" t="s">
        <v>94</v>
      </c>
      <c r="B29" s="79"/>
      <c r="C29" s="79"/>
      <c r="D29" s="79"/>
      <c r="E29" s="87"/>
      <c r="F29" s="88">
        <f t="shared" ref="F29:M29" si="12">F30+F35+F36+F38</f>
        <v>13878.699999999999</v>
      </c>
      <c r="G29" s="88">
        <f t="shared" si="12"/>
        <v>17324.599999999999</v>
      </c>
      <c r="H29" s="88">
        <f t="shared" si="12"/>
        <v>16559.8</v>
      </c>
      <c r="I29" s="88">
        <f t="shared" si="12"/>
        <v>16562</v>
      </c>
      <c r="J29" s="88">
        <f t="shared" si="12"/>
        <v>16559.8</v>
      </c>
      <c r="K29" s="88">
        <f t="shared" si="12"/>
        <v>16559.8</v>
      </c>
      <c r="L29" s="88">
        <f t="shared" si="12"/>
        <v>16559.8</v>
      </c>
      <c r="M29" s="89">
        <f t="shared" si="12"/>
        <v>114004.5</v>
      </c>
    </row>
    <row r="30" spans="1:13" ht="15" customHeight="1">
      <c r="A30" s="80" t="s">
        <v>82</v>
      </c>
      <c r="B30" s="81">
        <v>828</v>
      </c>
      <c r="C30" s="81" t="s">
        <v>92</v>
      </c>
      <c r="D30" s="81" t="s">
        <v>95</v>
      </c>
      <c r="E30" s="81">
        <v>500</v>
      </c>
      <c r="F30" s="90">
        <f t="shared" ref="F30:M30" si="13">SUM(F31:F34)</f>
        <v>12936.8</v>
      </c>
      <c r="G30" s="90">
        <f t="shared" si="13"/>
        <v>16143.3</v>
      </c>
      <c r="H30" s="90">
        <f t="shared" si="13"/>
        <v>15431.3</v>
      </c>
      <c r="I30" s="90">
        <f t="shared" si="13"/>
        <v>15431.3</v>
      </c>
      <c r="J30" s="90">
        <f t="shared" si="13"/>
        <v>15431.3</v>
      </c>
      <c r="K30" s="90">
        <f t="shared" si="13"/>
        <v>15431.3</v>
      </c>
      <c r="L30" s="90">
        <f t="shared" si="13"/>
        <v>15431.3</v>
      </c>
      <c r="M30" s="91">
        <f t="shared" si="13"/>
        <v>106236.6</v>
      </c>
    </row>
    <row r="31" spans="1:13" ht="22.5" customHeight="1">
      <c r="A31" s="83" t="s">
        <v>83</v>
      </c>
      <c r="B31" s="72"/>
      <c r="C31" s="72"/>
      <c r="D31" s="72"/>
      <c r="E31" s="73"/>
      <c r="F31" s="57"/>
      <c r="G31" s="57"/>
      <c r="H31" s="57"/>
      <c r="I31" s="57"/>
      <c r="J31" s="57"/>
      <c r="K31" s="57"/>
      <c r="L31" s="57"/>
      <c r="M31" s="58"/>
    </row>
    <row r="32" spans="1:13" ht="30.75" customHeight="1">
      <c r="A32" s="84" t="s">
        <v>84</v>
      </c>
      <c r="B32" s="72"/>
      <c r="C32" s="72"/>
      <c r="D32" s="72"/>
      <c r="E32" s="73"/>
      <c r="F32" s="57"/>
      <c r="G32" s="57"/>
      <c r="H32" s="57"/>
      <c r="I32" s="57"/>
      <c r="J32" s="57"/>
      <c r="K32" s="57"/>
      <c r="L32" s="57"/>
      <c r="M32" s="58"/>
    </row>
    <row r="33" spans="1:13" ht="21" customHeight="1">
      <c r="A33" s="80" t="s">
        <v>85</v>
      </c>
      <c r="B33" s="81"/>
      <c r="C33" s="81"/>
      <c r="D33" s="81"/>
      <c r="E33" s="81"/>
      <c r="F33" s="90">
        <v>12936.8</v>
      </c>
      <c r="G33" s="90">
        <v>16143.3</v>
      </c>
      <c r="H33" s="90">
        <v>15431.3</v>
      </c>
      <c r="I33" s="90">
        <v>15431.3</v>
      </c>
      <c r="J33" s="90">
        <v>15431.3</v>
      </c>
      <c r="K33" s="90">
        <v>15431.3</v>
      </c>
      <c r="L33" s="90">
        <v>15431.3</v>
      </c>
      <c r="M33" s="91">
        <f>SUM(F33:L33)</f>
        <v>106236.6</v>
      </c>
    </row>
    <row r="34" spans="1:13" ht="48.75" customHeight="1">
      <c r="A34" s="80" t="s">
        <v>86</v>
      </c>
      <c r="B34" s="72"/>
      <c r="C34" s="72"/>
      <c r="D34" s="72"/>
      <c r="E34" s="73"/>
      <c r="F34" s="56"/>
      <c r="G34" s="56"/>
      <c r="H34" s="56"/>
      <c r="I34" s="56"/>
      <c r="J34" s="56"/>
      <c r="K34" s="56"/>
      <c r="L34" s="56"/>
      <c r="M34" s="92"/>
    </row>
    <row r="35" spans="1:13" ht="47.25" customHeight="1">
      <c r="A35" s="80" t="s">
        <v>87</v>
      </c>
      <c r="B35" s="72"/>
      <c r="C35" s="72"/>
      <c r="D35" s="72"/>
      <c r="E35" s="73"/>
      <c r="F35" s="56"/>
      <c r="G35" s="56"/>
      <c r="H35" s="56"/>
      <c r="I35" s="56"/>
      <c r="J35" s="56"/>
      <c r="K35" s="56"/>
      <c r="L35" s="56"/>
      <c r="M35" s="92"/>
    </row>
    <row r="36" spans="1:13" ht="19.5" hidden="1" customHeight="1">
      <c r="A36" s="93" t="s">
        <v>88</v>
      </c>
      <c r="B36" s="94"/>
      <c r="C36" s="94"/>
      <c r="D36" s="94"/>
      <c r="E36" s="95"/>
      <c r="F36" s="96">
        <v>941.9</v>
      </c>
      <c r="G36" s="96">
        <v>1181.3</v>
      </c>
      <c r="H36" s="96">
        <v>1128.5</v>
      </c>
      <c r="I36" s="96">
        <v>1130.7</v>
      </c>
      <c r="J36" s="96">
        <v>1128.5</v>
      </c>
      <c r="K36" s="96">
        <v>1128.5</v>
      </c>
      <c r="L36" s="96">
        <v>1128.5</v>
      </c>
      <c r="M36" s="97">
        <f>SUM(F36:L36)</f>
        <v>7767.9</v>
      </c>
    </row>
    <row r="37" spans="1:13" ht="19.5" customHeight="1">
      <c r="A37" s="80" t="s">
        <v>89</v>
      </c>
      <c r="B37" s="74"/>
      <c r="C37" s="74"/>
      <c r="D37" s="74"/>
      <c r="E37" s="75"/>
      <c r="F37" s="98">
        <f t="shared" ref="F37:M37" si="14">F33+F36</f>
        <v>13878.699999999999</v>
      </c>
      <c r="G37" s="98">
        <f t="shared" si="14"/>
        <v>17324.599999999999</v>
      </c>
      <c r="H37" s="98">
        <f>H33+H36</f>
        <v>16559.8</v>
      </c>
      <c r="I37" s="98">
        <f t="shared" si="14"/>
        <v>16562</v>
      </c>
      <c r="J37" s="98">
        <f t="shared" si="14"/>
        <v>16559.8</v>
      </c>
      <c r="K37" s="98">
        <f t="shared" si="14"/>
        <v>16559.8</v>
      </c>
      <c r="L37" s="98">
        <f t="shared" si="14"/>
        <v>16559.8</v>
      </c>
      <c r="M37" s="99">
        <f t="shared" si="14"/>
        <v>114004.5</v>
      </c>
    </row>
    <row r="38" spans="1:13" ht="18" customHeight="1" thickBot="1">
      <c r="A38" s="86" t="s">
        <v>90</v>
      </c>
      <c r="B38" s="100"/>
      <c r="C38" s="100"/>
      <c r="D38" s="100"/>
      <c r="E38" s="101"/>
      <c r="F38" s="68"/>
      <c r="G38" s="68"/>
      <c r="H38" s="68"/>
      <c r="I38" s="68"/>
      <c r="J38" s="68"/>
      <c r="K38" s="68"/>
      <c r="L38" s="68"/>
      <c r="M38" s="102"/>
    </row>
    <row r="39" spans="1:13" ht="69.2" customHeight="1">
      <c r="A39" s="103" t="s">
        <v>96</v>
      </c>
      <c r="B39" s="79"/>
      <c r="C39" s="79"/>
      <c r="D39" s="79"/>
      <c r="E39" s="87"/>
      <c r="F39" s="104">
        <f t="shared" ref="F39:L39" si="15">F40+F45+F46+F47</f>
        <v>200</v>
      </c>
      <c r="G39" s="104">
        <f t="shared" si="15"/>
        <v>0</v>
      </c>
      <c r="H39" s="104">
        <f t="shared" si="15"/>
        <v>0</v>
      </c>
      <c r="I39" s="104">
        <f t="shared" si="15"/>
        <v>0</v>
      </c>
      <c r="J39" s="104">
        <f t="shared" si="15"/>
        <v>0</v>
      </c>
      <c r="K39" s="104">
        <f t="shared" si="15"/>
        <v>0</v>
      </c>
      <c r="L39" s="104">
        <f t="shared" si="15"/>
        <v>0</v>
      </c>
      <c r="M39" s="53">
        <f>SUM(F39:L39)</f>
        <v>200</v>
      </c>
    </row>
    <row r="40" spans="1:13" ht="19.5" customHeight="1">
      <c r="A40" s="80" t="s">
        <v>82</v>
      </c>
      <c r="B40" s="81">
        <v>812</v>
      </c>
      <c r="C40" s="81" t="s">
        <v>97</v>
      </c>
      <c r="D40" s="81" t="s">
        <v>93</v>
      </c>
      <c r="E40" s="81">
        <v>500</v>
      </c>
      <c r="F40" s="105">
        <f>F41+F42+F43+F44</f>
        <v>200</v>
      </c>
      <c r="G40" s="105"/>
      <c r="H40" s="105"/>
      <c r="I40" s="105"/>
      <c r="J40" s="105"/>
      <c r="K40" s="105"/>
      <c r="L40" s="105"/>
      <c r="M40" s="58">
        <f>SUM(F40:L40)</f>
        <v>200</v>
      </c>
    </row>
    <row r="41" spans="1:13" ht="19.5" customHeight="1">
      <c r="A41" s="83" t="s">
        <v>83</v>
      </c>
      <c r="B41" s="72"/>
      <c r="C41" s="72"/>
      <c r="D41" s="72"/>
      <c r="E41" s="73"/>
      <c r="F41" s="56"/>
      <c r="G41" s="56"/>
      <c r="H41" s="56"/>
      <c r="I41" s="56"/>
      <c r="J41" s="56"/>
      <c r="K41" s="56"/>
      <c r="L41" s="56"/>
      <c r="M41" s="58"/>
    </row>
    <row r="42" spans="1:13" ht="32.25" customHeight="1">
      <c r="A42" s="84" t="s">
        <v>84</v>
      </c>
      <c r="B42" s="72"/>
      <c r="C42" s="72"/>
      <c r="D42" s="72"/>
      <c r="E42" s="73"/>
      <c r="F42" s="56"/>
      <c r="G42" s="56"/>
      <c r="H42" s="56"/>
      <c r="I42" s="56"/>
      <c r="J42" s="56"/>
      <c r="K42" s="56"/>
      <c r="L42" s="56"/>
      <c r="M42" s="58"/>
    </row>
    <row r="43" spans="1:13" ht="16.5" customHeight="1">
      <c r="A43" s="80" t="s">
        <v>85</v>
      </c>
      <c r="B43" s="81"/>
      <c r="C43" s="81"/>
      <c r="D43" s="81"/>
      <c r="E43" s="81"/>
      <c r="F43" s="105">
        <v>200</v>
      </c>
      <c r="G43" s="105"/>
      <c r="H43" s="105"/>
      <c r="I43" s="105"/>
      <c r="J43" s="105"/>
      <c r="K43" s="105"/>
      <c r="L43" s="105"/>
      <c r="M43" s="58">
        <f>SUM(F43:L43)</f>
        <v>200</v>
      </c>
    </row>
    <row r="44" spans="1:13" ht="49.5" customHeight="1">
      <c r="A44" s="80" t="s">
        <v>86</v>
      </c>
      <c r="B44" s="72"/>
      <c r="C44" s="72"/>
      <c r="D44" s="72"/>
      <c r="E44" s="73"/>
      <c r="F44" s="56"/>
      <c r="G44" s="56"/>
      <c r="H44" s="56"/>
      <c r="I44" s="56"/>
      <c r="J44" s="56"/>
      <c r="K44" s="56"/>
      <c r="L44" s="56"/>
      <c r="M44" s="58"/>
    </row>
    <row r="45" spans="1:13" ht="47.25" customHeight="1">
      <c r="A45" s="80" t="s">
        <v>87</v>
      </c>
      <c r="B45" s="72"/>
      <c r="C45" s="72"/>
      <c r="D45" s="72"/>
      <c r="E45" s="73"/>
      <c r="F45" s="56"/>
      <c r="G45" s="56"/>
      <c r="H45" s="56"/>
      <c r="I45" s="56"/>
      <c r="J45" s="56"/>
      <c r="K45" s="56"/>
      <c r="L45" s="56"/>
      <c r="M45" s="58"/>
    </row>
    <row r="46" spans="1:13" ht="18.75" customHeight="1">
      <c r="A46" s="80" t="s">
        <v>89</v>
      </c>
      <c r="B46" s="72"/>
      <c r="C46" s="72"/>
      <c r="D46" s="72"/>
      <c r="E46" s="73"/>
      <c r="F46" s="56"/>
      <c r="G46" s="56"/>
      <c r="H46" s="56"/>
      <c r="I46" s="56"/>
      <c r="J46" s="56"/>
      <c r="K46" s="56"/>
      <c r="L46" s="56"/>
      <c r="M46" s="58"/>
    </row>
    <row r="47" spans="1:13" ht="18.75" customHeight="1" thickBot="1">
      <c r="A47" s="106" t="s">
        <v>90</v>
      </c>
      <c r="B47" s="100"/>
      <c r="C47" s="100"/>
      <c r="D47" s="100"/>
      <c r="E47" s="101"/>
      <c r="F47" s="68"/>
      <c r="G47" s="68"/>
      <c r="H47" s="68"/>
      <c r="I47" s="68"/>
      <c r="J47" s="68"/>
      <c r="K47" s="68"/>
      <c r="L47" s="68"/>
      <c r="M47" s="102"/>
    </row>
    <row r="48" spans="1:13" ht="52.5" customHeight="1">
      <c r="A48" s="107" t="s">
        <v>98</v>
      </c>
      <c r="B48" s="108"/>
      <c r="C48" s="79"/>
      <c r="D48" s="79"/>
      <c r="E48" s="79"/>
      <c r="F48" s="109">
        <f t="shared" ref="F48:M48" si="16">F49+F54+F56+F55</f>
        <v>163.19999999999999</v>
      </c>
      <c r="G48" s="109">
        <f t="shared" si="16"/>
        <v>163.19999999999999</v>
      </c>
      <c r="H48" s="109">
        <f t="shared" si="16"/>
        <v>163.19999999999999</v>
      </c>
      <c r="I48" s="109">
        <f t="shared" si="16"/>
        <v>163.19999999999999</v>
      </c>
      <c r="J48" s="109">
        <f t="shared" si="16"/>
        <v>163.19999999999999</v>
      </c>
      <c r="K48" s="109">
        <f t="shared" si="16"/>
        <v>163.19999999999999</v>
      </c>
      <c r="L48" s="109">
        <f t="shared" si="16"/>
        <v>163.19999999999999</v>
      </c>
      <c r="M48" s="53">
        <f t="shared" si="16"/>
        <v>1142.7</v>
      </c>
    </row>
    <row r="49" spans="1:17" ht="20.25" customHeight="1">
      <c r="A49" s="110" t="s">
        <v>82</v>
      </c>
      <c r="B49" s="81">
        <v>828</v>
      </c>
      <c r="C49" s="82" t="s">
        <v>92</v>
      </c>
      <c r="D49" s="81" t="s">
        <v>99</v>
      </c>
      <c r="E49" s="81">
        <v>500</v>
      </c>
      <c r="F49" s="85">
        <f>F52</f>
        <v>163.19999999999999</v>
      </c>
      <c r="G49" s="85">
        <f t="shared" ref="G49:L49" si="17">G52</f>
        <v>163.19999999999999</v>
      </c>
      <c r="H49" s="85">
        <v>163.19999999999999</v>
      </c>
      <c r="I49" s="85">
        <v>163.19999999999999</v>
      </c>
      <c r="J49" s="85">
        <v>163.19999999999999</v>
      </c>
      <c r="K49" s="85">
        <f t="shared" si="17"/>
        <v>163.19999999999999</v>
      </c>
      <c r="L49" s="85">
        <f t="shared" si="17"/>
        <v>163.19999999999999</v>
      </c>
      <c r="M49" s="71">
        <f>M50+M51+M52+M53</f>
        <v>1142.7</v>
      </c>
    </row>
    <row r="50" spans="1:17" ht="18" customHeight="1">
      <c r="A50" s="83" t="s">
        <v>83</v>
      </c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112"/>
    </row>
    <row r="51" spans="1:17" ht="33.75" customHeight="1">
      <c r="A51" s="84" t="s">
        <v>84</v>
      </c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112"/>
    </row>
    <row r="52" spans="1:17" ht="20.25" customHeight="1">
      <c r="A52" s="80" t="s">
        <v>85</v>
      </c>
      <c r="B52" s="81"/>
      <c r="C52" s="82"/>
      <c r="D52" s="81"/>
      <c r="E52" s="81"/>
      <c r="F52" s="56">
        <v>163.19999999999999</v>
      </c>
      <c r="G52" s="56">
        <v>163.19999999999999</v>
      </c>
      <c r="H52" s="56">
        <v>163.30000000000001</v>
      </c>
      <c r="I52" s="56">
        <v>163.30000000000001</v>
      </c>
      <c r="J52" s="56">
        <v>163.30000000000001</v>
      </c>
      <c r="K52" s="56">
        <v>163.19999999999999</v>
      </c>
      <c r="L52" s="56">
        <v>163.19999999999999</v>
      </c>
      <c r="M52" s="58">
        <f>SUM(F52:L52)</f>
        <v>1142.7</v>
      </c>
    </row>
    <row r="53" spans="1:17" ht="48" customHeight="1">
      <c r="A53" s="80" t="s">
        <v>86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112"/>
    </row>
    <row r="54" spans="1:17" ht="48.75" customHeight="1">
      <c r="A54" s="80" t="s">
        <v>87</v>
      </c>
      <c r="B54" s="56"/>
      <c r="C54" s="56" t="s">
        <v>20</v>
      </c>
      <c r="D54" s="56"/>
      <c r="E54" s="56"/>
      <c r="F54" s="56"/>
      <c r="G54" s="56"/>
      <c r="H54" s="56"/>
      <c r="I54" s="56"/>
      <c r="J54" s="56"/>
      <c r="K54" s="56"/>
      <c r="L54" s="56"/>
      <c r="M54" s="112"/>
    </row>
    <row r="55" spans="1:17" ht="20.25" customHeight="1">
      <c r="A55" s="80" t="s">
        <v>89</v>
      </c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112"/>
    </row>
    <row r="56" spans="1:17" ht="16.5" customHeight="1" thickBot="1">
      <c r="A56" s="106" t="s">
        <v>90</v>
      </c>
      <c r="B56" s="68"/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113"/>
    </row>
    <row r="57" spans="1:17" ht="36" customHeight="1">
      <c r="A57" s="114" t="s">
        <v>100</v>
      </c>
      <c r="B57" s="108"/>
      <c r="C57" s="79"/>
      <c r="D57" s="79"/>
      <c r="E57" s="79"/>
      <c r="F57" s="52">
        <f t="shared" ref="F57:L57" si="18">F58+F64</f>
        <v>2714.7999999999993</v>
      </c>
      <c r="G57" s="52">
        <f t="shared" si="18"/>
        <v>4886.4000000000005</v>
      </c>
      <c r="H57" s="52">
        <f t="shared" si="18"/>
        <v>5036.7999999999993</v>
      </c>
      <c r="I57" s="52">
        <f t="shared" si="18"/>
        <v>5007.2999999999993</v>
      </c>
      <c r="J57" s="52">
        <f t="shared" si="18"/>
        <v>5036.7999999999993</v>
      </c>
      <c r="K57" s="52">
        <f t="shared" si="18"/>
        <v>5036.7999999999993</v>
      </c>
      <c r="L57" s="52">
        <f t="shared" si="18"/>
        <v>5036.7999999999993</v>
      </c>
      <c r="M57" s="53">
        <f>SUM(F57:L57)</f>
        <v>32755.699999999997</v>
      </c>
      <c r="Q57" s="2" t="s">
        <v>101</v>
      </c>
    </row>
    <row r="58" spans="1:17" ht="20.25" customHeight="1">
      <c r="A58" s="110" t="s">
        <v>82</v>
      </c>
      <c r="B58" s="81">
        <v>828</v>
      </c>
      <c r="C58" s="82" t="s">
        <v>92</v>
      </c>
      <c r="D58" s="81" t="s">
        <v>102</v>
      </c>
      <c r="E58" s="81">
        <v>500</v>
      </c>
      <c r="F58" s="57">
        <f>4708.9-2179.3</f>
        <v>2529.5999999999995</v>
      </c>
      <c r="G58" s="57">
        <f t="shared" ref="G58:L58" si="19">SUM(G59:G62)</f>
        <v>4549.8</v>
      </c>
      <c r="H58" s="57">
        <f t="shared" si="19"/>
        <v>4691.3999999999996</v>
      </c>
      <c r="I58" s="57">
        <f t="shared" si="19"/>
        <v>4691.3999999999996</v>
      </c>
      <c r="J58" s="57">
        <f t="shared" si="19"/>
        <v>4691.3999999999996</v>
      </c>
      <c r="K58" s="57">
        <f t="shared" si="19"/>
        <v>4691.3999999999996</v>
      </c>
      <c r="L58" s="57">
        <f t="shared" si="19"/>
        <v>4691.3999999999996</v>
      </c>
      <c r="M58" s="58">
        <f>SUM(F58:L58)</f>
        <v>30536.400000000001</v>
      </c>
    </row>
    <row r="59" spans="1:17" ht="17.25" customHeight="1">
      <c r="A59" s="83" t="s">
        <v>83</v>
      </c>
      <c r="B59" s="72"/>
      <c r="C59" s="72"/>
      <c r="D59" s="72"/>
      <c r="E59" s="72"/>
      <c r="F59" s="57"/>
      <c r="G59" s="57"/>
      <c r="H59" s="57"/>
      <c r="I59" s="57"/>
      <c r="J59" s="57"/>
      <c r="K59" s="57"/>
      <c r="L59" s="57"/>
      <c r="M59" s="58"/>
    </row>
    <row r="60" spans="1:17" ht="33.75" customHeight="1">
      <c r="A60" s="84" t="s">
        <v>84</v>
      </c>
      <c r="B60" s="72"/>
      <c r="C60" s="72"/>
      <c r="D60" s="72"/>
      <c r="E60" s="72"/>
      <c r="F60" s="57"/>
      <c r="G60" s="57"/>
      <c r="H60" s="57"/>
      <c r="I60" s="57"/>
      <c r="J60" s="57"/>
      <c r="K60" s="57"/>
      <c r="L60" s="57"/>
      <c r="M60" s="58"/>
    </row>
    <row r="61" spans="1:17" ht="18.75" customHeight="1">
      <c r="A61" s="80" t="s">
        <v>85</v>
      </c>
      <c r="B61" s="81"/>
      <c r="C61" s="82"/>
      <c r="D61" s="81"/>
      <c r="E61" s="81"/>
      <c r="F61" s="57">
        <f>F58</f>
        <v>2529.5999999999995</v>
      </c>
      <c r="G61" s="57">
        <v>4549.8</v>
      </c>
      <c r="H61" s="57">
        <v>4691.3999999999996</v>
      </c>
      <c r="I61" s="57">
        <v>4691.3999999999996</v>
      </c>
      <c r="J61" s="57">
        <v>4691.3999999999996</v>
      </c>
      <c r="K61" s="57">
        <v>4691.3999999999996</v>
      </c>
      <c r="L61" s="57">
        <v>4691.3999999999996</v>
      </c>
      <c r="M61" s="58">
        <f>SUM(F61:L61)</f>
        <v>30536.400000000001</v>
      </c>
    </row>
    <row r="62" spans="1:17" ht="49.5" customHeight="1">
      <c r="A62" s="80" t="s">
        <v>86</v>
      </c>
      <c r="B62" s="72"/>
      <c r="C62" s="72"/>
      <c r="D62" s="72"/>
      <c r="E62" s="72"/>
      <c r="F62" s="57"/>
      <c r="G62" s="57"/>
      <c r="H62" s="57"/>
      <c r="I62" s="57"/>
      <c r="J62" s="57"/>
      <c r="K62" s="57"/>
      <c r="L62" s="57"/>
      <c r="M62" s="58"/>
    </row>
    <row r="63" spans="1:17" ht="50.25" customHeight="1">
      <c r="A63" s="80" t="s">
        <v>87</v>
      </c>
      <c r="B63" s="72"/>
      <c r="C63" s="72"/>
      <c r="D63" s="72"/>
      <c r="E63" s="72"/>
      <c r="F63" s="57"/>
      <c r="G63" s="57"/>
      <c r="H63" s="57"/>
      <c r="I63" s="57"/>
      <c r="J63" s="57"/>
      <c r="K63" s="57"/>
      <c r="L63" s="57"/>
      <c r="M63" s="58"/>
    </row>
    <row r="64" spans="1:17" ht="21" hidden="1" customHeight="1">
      <c r="A64" s="93" t="s">
        <v>88</v>
      </c>
      <c r="B64" s="94"/>
      <c r="C64" s="94"/>
      <c r="D64" s="94"/>
      <c r="E64" s="95"/>
      <c r="F64" s="64">
        <v>185.2</v>
      </c>
      <c r="G64" s="64">
        <v>336.6</v>
      </c>
      <c r="H64" s="64">
        <v>345.4</v>
      </c>
      <c r="I64" s="64">
        <v>315.89999999999998</v>
      </c>
      <c r="J64" s="64">
        <v>345.4</v>
      </c>
      <c r="K64" s="64">
        <v>345.4</v>
      </c>
      <c r="L64" s="64">
        <v>345.4</v>
      </c>
      <c r="M64" s="65">
        <f>SUM(F64:L64)</f>
        <v>2219.3000000000002</v>
      </c>
    </row>
    <row r="65" spans="1:13" ht="21" customHeight="1">
      <c r="A65" s="80" t="s">
        <v>89</v>
      </c>
      <c r="B65" s="72"/>
      <c r="C65" s="72"/>
      <c r="D65" s="72"/>
      <c r="E65" s="73"/>
      <c r="F65" s="57">
        <f t="shared" ref="F65:M65" si="20">F61+F64</f>
        <v>2714.7999999999993</v>
      </c>
      <c r="G65" s="57">
        <f t="shared" si="20"/>
        <v>4886.4000000000005</v>
      </c>
      <c r="H65" s="57">
        <f>H61+H64</f>
        <v>5036.7999999999993</v>
      </c>
      <c r="I65" s="57">
        <f>I61+I64</f>
        <v>5007.2999999999993</v>
      </c>
      <c r="J65" s="57">
        <f t="shared" si="20"/>
        <v>5036.7999999999993</v>
      </c>
      <c r="K65" s="57">
        <f t="shared" si="20"/>
        <v>5036.7999999999993</v>
      </c>
      <c r="L65" s="57">
        <f t="shared" si="20"/>
        <v>5036.7999999999993</v>
      </c>
      <c r="M65" s="58">
        <f t="shared" si="20"/>
        <v>32755.7</v>
      </c>
    </row>
    <row r="66" spans="1:13" ht="18.75" customHeight="1">
      <c r="A66" s="80" t="s">
        <v>90</v>
      </c>
      <c r="B66" s="72"/>
      <c r="C66" s="72"/>
      <c r="D66" s="72"/>
      <c r="E66" s="73"/>
      <c r="F66" s="56"/>
      <c r="G66" s="56"/>
      <c r="H66" s="56"/>
      <c r="I66" s="56"/>
      <c r="J66" s="56"/>
      <c r="K66" s="56"/>
      <c r="L66" s="56"/>
      <c r="M66" s="58"/>
    </row>
    <row r="67" spans="1:13" ht="38.25" customHeight="1">
      <c r="A67" s="114" t="s">
        <v>32</v>
      </c>
      <c r="B67" s="115"/>
      <c r="C67" s="69"/>
      <c r="D67" s="69"/>
      <c r="E67" s="69"/>
      <c r="F67" s="51">
        <f>F68+F69</f>
        <v>1055893.2</v>
      </c>
      <c r="G67" s="51">
        <f t="shared" ref="G67:L67" si="21">G68</f>
        <v>1217892</v>
      </c>
      <c r="H67" s="51">
        <f t="shared" si="21"/>
        <v>1217892</v>
      </c>
      <c r="I67" s="51">
        <f t="shared" si="21"/>
        <v>1217892</v>
      </c>
      <c r="J67" s="51">
        <f t="shared" si="21"/>
        <v>1217892</v>
      </c>
      <c r="K67" s="51">
        <f t="shared" si="21"/>
        <v>1217892</v>
      </c>
      <c r="L67" s="51">
        <f t="shared" si="21"/>
        <v>1217892</v>
      </c>
      <c r="M67" s="71">
        <f>SUM(F67:L67)</f>
        <v>8363245.2000000002</v>
      </c>
    </row>
    <row r="68" spans="1:13" ht="18" customHeight="1">
      <c r="A68" s="161" t="s">
        <v>82</v>
      </c>
      <c r="B68" s="81">
        <v>828</v>
      </c>
      <c r="C68" s="82" t="s">
        <v>92</v>
      </c>
      <c r="D68" s="81" t="s">
        <v>103</v>
      </c>
      <c r="E68" s="81">
        <v>200</v>
      </c>
      <c r="F68" s="57">
        <f>1067892-29045</f>
        <v>1038847</v>
      </c>
      <c r="G68" s="57">
        <v>1217892</v>
      </c>
      <c r="H68" s="57">
        <v>1217892</v>
      </c>
      <c r="I68" s="57">
        <v>1217892</v>
      </c>
      <c r="J68" s="57">
        <v>1217892</v>
      </c>
      <c r="K68" s="57">
        <v>1217892</v>
      </c>
      <c r="L68" s="57">
        <v>1217892</v>
      </c>
      <c r="M68" s="58">
        <f>SUM(F68:L68)</f>
        <v>8346199</v>
      </c>
    </row>
    <row r="69" spans="1:13" ht="17.25" customHeight="1">
      <c r="A69" s="161"/>
      <c r="B69" s="81">
        <v>828</v>
      </c>
      <c r="C69" s="82" t="s">
        <v>92</v>
      </c>
      <c r="D69" s="81" t="s">
        <v>104</v>
      </c>
      <c r="E69" s="81">
        <v>800</v>
      </c>
      <c r="F69" s="57">
        <v>17046.2</v>
      </c>
      <c r="G69" s="57"/>
      <c r="H69" s="57"/>
      <c r="I69" s="57"/>
      <c r="J69" s="57"/>
      <c r="K69" s="57"/>
      <c r="L69" s="57"/>
      <c r="M69" s="58">
        <f>SUM(F69:L69)</f>
        <v>17046.2</v>
      </c>
    </row>
    <row r="70" spans="1:13" ht="18.75" customHeight="1">
      <c r="A70" s="83" t="s">
        <v>83</v>
      </c>
      <c r="B70" s="72"/>
      <c r="C70" s="72"/>
      <c r="D70" s="72"/>
      <c r="E70" s="72"/>
      <c r="F70" s="57"/>
      <c r="G70" s="57"/>
      <c r="H70" s="57"/>
      <c r="I70" s="57"/>
      <c r="J70" s="57"/>
      <c r="K70" s="57"/>
      <c r="L70" s="57"/>
      <c r="M70" s="58"/>
    </row>
    <row r="71" spans="1:13" ht="33.75" customHeight="1">
      <c r="A71" s="84" t="s">
        <v>84</v>
      </c>
      <c r="B71" s="72"/>
      <c r="C71" s="72"/>
      <c r="D71" s="72"/>
      <c r="E71" s="72"/>
      <c r="F71" s="57"/>
      <c r="G71" s="57"/>
      <c r="H71" s="57"/>
      <c r="I71" s="57"/>
      <c r="J71" s="57"/>
      <c r="K71" s="57"/>
      <c r="L71" s="57"/>
      <c r="M71" s="58"/>
    </row>
    <row r="72" spans="1:13" ht="18" customHeight="1">
      <c r="A72" s="80" t="s">
        <v>85</v>
      </c>
      <c r="B72" s="81"/>
      <c r="C72" s="82"/>
      <c r="D72" s="81"/>
      <c r="E72" s="81"/>
      <c r="F72" s="57"/>
      <c r="G72" s="57"/>
      <c r="H72" s="57"/>
      <c r="I72" s="57"/>
      <c r="J72" s="57"/>
      <c r="K72" s="57"/>
      <c r="L72" s="57"/>
      <c r="M72" s="58"/>
    </row>
    <row r="73" spans="1:13" ht="53.25" customHeight="1">
      <c r="A73" s="80" t="s">
        <v>86</v>
      </c>
      <c r="B73" s="72"/>
      <c r="C73" s="72"/>
      <c r="D73" s="72"/>
      <c r="E73" s="72"/>
      <c r="F73" s="57"/>
      <c r="G73" s="57"/>
      <c r="H73" s="57"/>
      <c r="I73" s="57"/>
      <c r="J73" s="57"/>
      <c r="K73" s="57"/>
      <c r="L73" s="57"/>
      <c r="M73" s="58"/>
    </row>
    <row r="74" spans="1:13" ht="47.25" customHeight="1">
      <c r="A74" s="80" t="s">
        <v>87</v>
      </c>
      <c r="B74" s="72"/>
      <c r="C74" s="72"/>
      <c r="D74" s="72"/>
      <c r="E74" s="72"/>
      <c r="F74" s="57"/>
      <c r="G74" s="57"/>
      <c r="H74" s="57"/>
      <c r="I74" s="57"/>
      <c r="J74" s="57"/>
      <c r="K74" s="57"/>
      <c r="L74" s="57"/>
      <c r="M74" s="58"/>
    </row>
    <row r="75" spans="1:13" ht="16.5" customHeight="1">
      <c r="A75" s="80" t="s">
        <v>89</v>
      </c>
      <c r="B75" s="72"/>
      <c r="C75" s="72"/>
      <c r="D75" s="72"/>
      <c r="E75" s="72"/>
      <c r="F75" s="57"/>
      <c r="G75" s="57"/>
      <c r="H75" s="57"/>
      <c r="I75" s="57"/>
      <c r="J75" s="57"/>
      <c r="K75" s="57"/>
      <c r="L75" s="57"/>
      <c r="M75" s="58"/>
    </row>
    <row r="76" spans="1:13" ht="16.5" customHeight="1" thickBot="1">
      <c r="A76" s="86" t="s">
        <v>90</v>
      </c>
      <c r="B76" s="74"/>
      <c r="C76" s="74"/>
      <c r="D76" s="74"/>
      <c r="E76" s="75"/>
      <c r="F76" s="66"/>
      <c r="G76" s="66"/>
      <c r="H76" s="66"/>
      <c r="I76" s="66"/>
      <c r="J76" s="66"/>
      <c r="K76" s="66"/>
      <c r="L76" s="66"/>
      <c r="M76" s="77"/>
    </row>
    <row r="77" spans="1:13" ht="33.75" customHeight="1">
      <c r="A77" s="103" t="s">
        <v>36</v>
      </c>
      <c r="B77" s="79"/>
      <c r="C77" s="79"/>
      <c r="D77" s="79"/>
      <c r="E77" s="87"/>
      <c r="F77" s="52">
        <f>F78+F86+F87+F88</f>
        <v>389403.8</v>
      </c>
      <c r="G77" s="52">
        <f>SUM(G79:G81)</f>
        <v>0</v>
      </c>
      <c r="H77" s="52">
        <f>H79+H81</f>
        <v>457717.1</v>
      </c>
      <c r="I77" s="52">
        <f t="shared" ref="I77:K77" si="22">I79+I81</f>
        <v>438130.3</v>
      </c>
      <c r="J77" s="52">
        <f t="shared" si="22"/>
        <v>450333.30000000005</v>
      </c>
      <c r="K77" s="52">
        <f t="shared" si="22"/>
        <v>515479.8</v>
      </c>
      <c r="L77" s="52"/>
      <c r="M77" s="53">
        <f>SUM(F77:L77)</f>
        <v>2251064.2999999998</v>
      </c>
    </row>
    <row r="78" spans="1:13" ht="15" customHeight="1">
      <c r="A78" s="162" t="s">
        <v>82</v>
      </c>
      <c r="B78" s="81">
        <v>828</v>
      </c>
      <c r="C78" s="82" t="s">
        <v>92</v>
      </c>
      <c r="D78" s="81" t="s">
        <v>105</v>
      </c>
      <c r="E78" s="81">
        <v>500</v>
      </c>
      <c r="F78" s="85">
        <f>389780-376.2</f>
        <v>389403.8</v>
      </c>
      <c r="G78" s="105"/>
      <c r="H78" s="105"/>
      <c r="I78" s="105"/>
      <c r="J78" s="105"/>
      <c r="K78" s="105"/>
      <c r="L78" s="105"/>
      <c r="M78" s="58">
        <f>SUM(F78:L78)</f>
        <v>389403.8</v>
      </c>
    </row>
    <row r="79" spans="1:13" ht="15" customHeight="1">
      <c r="A79" s="162"/>
      <c r="B79" s="81">
        <v>828</v>
      </c>
      <c r="C79" s="82" t="s">
        <v>92</v>
      </c>
      <c r="D79" s="81" t="s">
        <v>116</v>
      </c>
      <c r="E79" s="81">
        <v>200</v>
      </c>
      <c r="F79" s="85"/>
      <c r="G79" s="85"/>
      <c r="H79" s="150">
        <v>457717.1</v>
      </c>
      <c r="I79" s="150">
        <v>438130.3</v>
      </c>
      <c r="J79" s="150">
        <v>182640.6</v>
      </c>
      <c r="K79" s="150">
        <v>105963.3</v>
      </c>
      <c r="L79" s="105"/>
      <c r="M79" s="58">
        <f>SUM(F79:L79)</f>
        <v>1184451.3</v>
      </c>
    </row>
    <row r="80" spans="1:13" ht="16.5" hidden="1" customHeight="1">
      <c r="A80" s="162"/>
      <c r="B80" s="81">
        <v>828</v>
      </c>
      <c r="C80" s="82" t="s">
        <v>92</v>
      </c>
      <c r="D80" s="81" t="s">
        <v>116</v>
      </c>
      <c r="E80" s="81">
        <v>500</v>
      </c>
      <c r="F80" s="85"/>
      <c r="G80" s="85"/>
      <c r="H80" s="150"/>
      <c r="I80" s="150"/>
      <c r="J80" s="150"/>
      <c r="K80" s="150"/>
      <c r="L80" s="105"/>
      <c r="M80" s="58">
        <f>SUM(F80:L80)</f>
        <v>0</v>
      </c>
    </row>
    <row r="81" spans="1:13" ht="16.5" customHeight="1">
      <c r="A81" s="162"/>
      <c r="B81" s="81">
        <v>828</v>
      </c>
      <c r="C81" s="82" t="s">
        <v>92</v>
      </c>
      <c r="D81" s="81" t="s">
        <v>116</v>
      </c>
      <c r="E81" s="81">
        <v>800</v>
      </c>
      <c r="F81" s="85"/>
      <c r="G81" s="85"/>
      <c r="H81" s="150"/>
      <c r="I81" s="150"/>
      <c r="J81" s="150">
        <v>267692.7</v>
      </c>
      <c r="K81" s="150">
        <v>409516.5</v>
      </c>
      <c r="L81" s="105"/>
      <c r="M81" s="58">
        <f>SUM(F81:L81)</f>
        <v>677209.2</v>
      </c>
    </row>
    <row r="82" spans="1:13" ht="16.5" customHeight="1">
      <c r="A82" s="116" t="s">
        <v>83</v>
      </c>
      <c r="B82" s="72"/>
      <c r="C82" s="72"/>
      <c r="D82" s="72"/>
      <c r="E82" s="73"/>
      <c r="F82" s="56"/>
      <c r="G82" s="56"/>
      <c r="H82" s="56"/>
      <c r="I82" s="56"/>
      <c r="J82" s="56"/>
      <c r="K82" s="56"/>
      <c r="L82" s="56"/>
      <c r="M82" s="58"/>
    </row>
    <row r="83" spans="1:13" ht="34.5" customHeight="1">
      <c r="A83" s="117" t="s">
        <v>84</v>
      </c>
      <c r="B83" s="72"/>
      <c r="C83" s="72"/>
      <c r="D83" s="72"/>
      <c r="E83" s="73"/>
      <c r="F83" s="56"/>
      <c r="G83" s="56"/>
      <c r="H83" s="56"/>
      <c r="I83" s="56"/>
      <c r="J83" s="56"/>
      <c r="K83" s="56"/>
      <c r="L83" s="56"/>
      <c r="M83" s="58"/>
    </row>
    <row r="84" spans="1:13" ht="17.25" customHeight="1">
      <c r="A84" s="118" t="s">
        <v>85</v>
      </c>
      <c r="B84" s="72"/>
      <c r="C84" s="72"/>
      <c r="D84" s="72"/>
      <c r="E84" s="73"/>
      <c r="F84" s="57">
        <f>F78</f>
        <v>389403.8</v>
      </c>
      <c r="G84" s="57"/>
      <c r="H84" s="51"/>
      <c r="I84" s="57"/>
      <c r="J84" s="57"/>
      <c r="K84" s="57"/>
      <c r="L84" s="57"/>
      <c r="M84" s="58">
        <f>M78</f>
        <v>389403.8</v>
      </c>
    </row>
    <row r="85" spans="1:13" ht="46.5" customHeight="1">
      <c r="A85" s="118" t="s">
        <v>86</v>
      </c>
      <c r="B85" s="72"/>
      <c r="C85" s="72"/>
      <c r="D85" s="72"/>
      <c r="E85" s="73"/>
      <c r="F85" s="56"/>
      <c r="G85" s="56"/>
      <c r="H85" s="56"/>
      <c r="I85" s="56"/>
      <c r="J85" s="56"/>
      <c r="K85" s="56"/>
      <c r="L85" s="56"/>
      <c r="M85" s="58"/>
    </row>
    <row r="86" spans="1:13" ht="45.75" customHeight="1">
      <c r="A86" s="118" t="s">
        <v>87</v>
      </c>
      <c r="B86" s="72"/>
      <c r="C86" s="72"/>
      <c r="D86" s="72"/>
      <c r="E86" s="72"/>
      <c r="F86" s="57"/>
      <c r="G86" s="57"/>
      <c r="H86" s="57"/>
      <c r="I86" s="57"/>
      <c r="J86" s="57"/>
      <c r="K86" s="57"/>
      <c r="L86" s="57"/>
      <c r="M86" s="58"/>
    </row>
    <row r="87" spans="1:13" ht="17.25" customHeight="1">
      <c r="A87" s="118" t="s">
        <v>89</v>
      </c>
      <c r="B87" s="72"/>
      <c r="C87" s="72"/>
      <c r="D87" s="72"/>
      <c r="E87" s="73"/>
      <c r="F87" s="56"/>
      <c r="G87" s="56"/>
      <c r="H87" s="56"/>
      <c r="I87" s="56"/>
      <c r="J87" s="56"/>
      <c r="K87" s="56"/>
      <c r="L87" s="56"/>
      <c r="M87" s="58"/>
    </row>
    <row r="88" spans="1:13" ht="18.75" customHeight="1" thickBot="1">
      <c r="A88" s="119" t="s">
        <v>90</v>
      </c>
      <c r="B88" s="100"/>
      <c r="C88" s="100"/>
      <c r="D88" s="100"/>
      <c r="E88" s="101"/>
      <c r="F88" s="120"/>
      <c r="G88" s="120"/>
      <c r="H88" s="120"/>
      <c r="I88" s="120"/>
      <c r="J88" s="120"/>
      <c r="K88" s="120"/>
      <c r="L88" s="120"/>
      <c r="M88" s="102"/>
    </row>
    <row r="89" spans="1:13" ht="48" customHeight="1">
      <c r="A89" s="114" t="s">
        <v>40</v>
      </c>
      <c r="B89" s="115"/>
      <c r="C89" s="69"/>
      <c r="D89" s="69"/>
      <c r="E89" s="69"/>
      <c r="F89" s="51">
        <f t="shared" ref="F89:M89" si="23">SUM(F95:F97)+F90</f>
        <v>229866</v>
      </c>
      <c r="G89" s="51">
        <f t="shared" si="23"/>
        <v>195832.1</v>
      </c>
      <c r="H89" s="51">
        <f t="shared" si="23"/>
        <v>229866</v>
      </c>
      <c r="I89" s="51">
        <f t="shared" si="23"/>
        <v>229866</v>
      </c>
      <c r="J89" s="51">
        <f t="shared" si="23"/>
        <v>229866</v>
      </c>
      <c r="K89" s="51">
        <f t="shared" si="23"/>
        <v>229866</v>
      </c>
      <c r="L89" s="51">
        <f t="shared" si="23"/>
        <v>229866</v>
      </c>
      <c r="M89" s="71">
        <f t="shared" si="23"/>
        <v>1575028.1</v>
      </c>
    </row>
    <row r="90" spans="1:13" ht="18" customHeight="1">
      <c r="A90" s="110" t="s">
        <v>82</v>
      </c>
      <c r="B90" s="81">
        <v>828</v>
      </c>
      <c r="C90" s="82" t="s">
        <v>92</v>
      </c>
      <c r="D90" s="81" t="s">
        <v>106</v>
      </c>
      <c r="E90" s="81">
        <v>800</v>
      </c>
      <c r="F90" s="57">
        <v>229866</v>
      </c>
      <c r="G90" s="139">
        <v>195832.1</v>
      </c>
      <c r="H90" s="57">
        <v>229866</v>
      </c>
      <c r="I90" s="57">
        <v>229866</v>
      </c>
      <c r="J90" s="57">
        <v>229866</v>
      </c>
      <c r="K90" s="57">
        <v>229866</v>
      </c>
      <c r="L90" s="121">
        <v>229866</v>
      </c>
      <c r="M90" s="58">
        <f>SUM(F90:L90)</f>
        <v>1575028.1</v>
      </c>
    </row>
    <row r="91" spans="1:13" ht="17.25" customHeight="1">
      <c r="A91" s="83" t="s">
        <v>83</v>
      </c>
      <c r="B91" s="72"/>
      <c r="C91" s="72"/>
      <c r="D91" s="72"/>
      <c r="E91" s="72"/>
      <c r="F91" s="57"/>
      <c r="G91" s="57"/>
      <c r="H91" s="57"/>
      <c r="I91" s="57"/>
      <c r="J91" s="57"/>
      <c r="K91" s="57"/>
      <c r="L91" s="57"/>
      <c r="M91" s="58"/>
    </row>
    <row r="92" spans="1:13" ht="32.25" customHeight="1">
      <c r="A92" s="84" t="s">
        <v>84</v>
      </c>
      <c r="B92" s="72"/>
      <c r="C92" s="72"/>
      <c r="D92" s="72"/>
      <c r="E92" s="72"/>
      <c r="F92" s="57"/>
      <c r="G92" s="57"/>
      <c r="H92" s="57"/>
      <c r="I92" s="57"/>
      <c r="J92" s="57"/>
      <c r="K92" s="57"/>
      <c r="L92" s="57"/>
      <c r="M92" s="58"/>
    </row>
    <row r="93" spans="1:13" ht="16.5" customHeight="1">
      <c r="A93" s="110" t="s">
        <v>85</v>
      </c>
      <c r="B93" s="122"/>
      <c r="C93" s="123"/>
      <c r="D93" s="122"/>
      <c r="E93" s="122"/>
      <c r="F93" s="51"/>
      <c r="G93" s="51"/>
      <c r="H93" s="51"/>
      <c r="I93" s="51"/>
      <c r="J93" s="51"/>
      <c r="K93" s="51"/>
      <c r="L93" s="51"/>
      <c r="M93" s="71"/>
    </row>
    <row r="94" spans="1:13" ht="50.25" customHeight="1">
      <c r="A94" s="80" t="s">
        <v>86</v>
      </c>
      <c r="B94" s="72"/>
      <c r="C94" s="72"/>
      <c r="D94" s="72"/>
      <c r="E94" s="72"/>
      <c r="F94" s="57"/>
      <c r="G94" s="57"/>
      <c r="H94" s="57"/>
      <c r="I94" s="57"/>
      <c r="J94" s="57"/>
      <c r="K94" s="57"/>
      <c r="L94" s="57"/>
      <c r="M94" s="58"/>
    </row>
    <row r="95" spans="1:13" ht="47.25" customHeight="1">
      <c r="A95" s="80" t="s">
        <v>87</v>
      </c>
      <c r="B95" s="72"/>
      <c r="C95" s="72"/>
      <c r="D95" s="72"/>
      <c r="E95" s="72"/>
      <c r="F95" s="57"/>
      <c r="G95" s="57"/>
      <c r="H95" s="57"/>
      <c r="I95" s="57"/>
      <c r="J95" s="57"/>
      <c r="K95" s="57"/>
      <c r="L95" s="57"/>
      <c r="M95" s="58"/>
    </row>
    <row r="96" spans="1:13" ht="18.75" customHeight="1">
      <c r="A96" s="80" t="s">
        <v>89</v>
      </c>
      <c r="B96" s="72"/>
      <c r="C96" s="72"/>
      <c r="D96" s="72"/>
      <c r="E96" s="72"/>
      <c r="F96" s="57"/>
      <c r="G96" s="57"/>
      <c r="H96" s="57"/>
      <c r="I96" s="57"/>
      <c r="J96" s="57"/>
      <c r="K96" s="57"/>
      <c r="L96" s="57"/>
      <c r="M96" s="58"/>
    </row>
    <row r="97" spans="1:13" ht="17.25" customHeight="1" thickBot="1">
      <c r="A97" s="106" t="s">
        <v>90</v>
      </c>
      <c r="B97" s="100"/>
      <c r="C97" s="100"/>
      <c r="D97" s="100"/>
      <c r="E97" s="100"/>
      <c r="F97" s="120"/>
      <c r="G97" s="120"/>
      <c r="H97" s="120"/>
      <c r="I97" s="120"/>
      <c r="J97" s="120"/>
      <c r="K97" s="120"/>
      <c r="L97" s="120"/>
      <c r="M97" s="102"/>
    </row>
    <row r="98" spans="1:13" ht="31.5" customHeight="1">
      <c r="A98" s="78" t="s">
        <v>107</v>
      </c>
      <c r="B98" s="108"/>
      <c r="C98" s="79"/>
      <c r="D98" s="79"/>
      <c r="E98" s="79"/>
      <c r="F98" s="52">
        <f t="shared" ref="F98:M98" si="24">F99+F104+F105+F106</f>
        <v>9251.7999999999993</v>
      </c>
      <c r="G98" s="52">
        <f t="shared" si="24"/>
        <v>9998.2999999999993</v>
      </c>
      <c r="H98" s="52">
        <f t="shared" si="24"/>
        <v>8116.7</v>
      </c>
      <c r="I98" s="52">
        <f t="shared" si="24"/>
        <v>8441.2999999999993</v>
      </c>
      <c r="J98" s="52">
        <f t="shared" si="24"/>
        <v>8441.2999999999993</v>
      </c>
      <c r="K98" s="52">
        <f t="shared" si="24"/>
        <v>8441.2999999999993</v>
      </c>
      <c r="L98" s="52">
        <f t="shared" si="24"/>
        <v>8441.2999999999993</v>
      </c>
      <c r="M98" s="53">
        <f t="shared" si="24"/>
        <v>61132</v>
      </c>
    </row>
    <row r="99" spans="1:13" ht="20.25" customHeight="1">
      <c r="A99" s="110" t="s">
        <v>82</v>
      </c>
      <c r="B99" s="81">
        <v>810</v>
      </c>
      <c r="C99" s="82" t="s">
        <v>92</v>
      </c>
      <c r="D99" s="152" t="s">
        <v>108</v>
      </c>
      <c r="E99" s="81">
        <v>800</v>
      </c>
      <c r="F99" s="90">
        <f>3294+71.8+3500+2386</f>
        <v>9251.7999999999993</v>
      </c>
      <c r="G99" s="90">
        <f>7798.3+2200</f>
        <v>9998.2999999999993</v>
      </c>
      <c r="H99" s="90">
        <v>8116.7</v>
      </c>
      <c r="I99" s="90">
        <v>8441.2999999999993</v>
      </c>
      <c r="J99" s="90">
        <v>8441.2999999999993</v>
      </c>
      <c r="K99" s="90">
        <v>8441.2999999999993</v>
      </c>
      <c r="L99" s="90">
        <v>8441.2999999999993</v>
      </c>
      <c r="M99" s="58">
        <f>SUM(F99:L99)</f>
        <v>61132</v>
      </c>
    </row>
    <row r="100" spans="1:13" ht="15" customHeight="1">
      <c r="A100" s="83" t="s">
        <v>83</v>
      </c>
      <c r="B100" s="72"/>
      <c r="C100" s="72"/>
      <c r="D100" s="72"/>
      <c r="E100" s="72"/>
      <c r="F100" s="57"/>
      <c r="G100" s="57"/>
      <c r="H100" s="57"/>
      <c r="I100" s="57"/>
      <c r="J100" s="57"/>
      <c r="K100" s="57"/>
      <c r="L100" s="57"/>
      <c r="M100" s="58"/>
    </row>
    <row r="101" spans="1:13" ht="33" customHeight="1">
      <c r="A101" s="84" t="s">
        <v>84</v>
      </c>
      <c r="B101" s="72"/>
      <c r="C101" s="72"/>
      <c r="D101" s="72"/>
      <c r="E101" s="72"/>
      <c r="F101" s="57"/>
      <c r="G101" s="57"/>
      <c r="H101" s="57"/>
      <c r="I101" s="57"/>
      <c r="J101" s="57"/>
      <c r="K101" s="57"/>
      <c r="L101" s="57"/>
      <c r="M101" s="58"/>
    </row>
    <row r="102" spans="1:13" ht="16.5" customHeight="1">
      <c r="A102" s="80" t="s">
        <v>85</v>
      </c>
      <c r="B102" s="81"/>
      <c r="C102" s="82"/>
      <c r="D102" s="81"/>
      <c r="E102" s="81"/>
      <c r="F102" s="90"/>
      <c r="G102" s="90"/>
      <c r="H102" s="90"/>
      <c r="I102" s="90"/>
      <c r="J102" s="90"/>
      <c r="K102" s="90"/>
      <c r="L102" s="90"/>
      <c r="M102" s="58"/>
    </row>
    <row r="103" spans="1:13" ht="48.75" customHeight="1">
      <c r="A103" s="80" t="s">
        <v>86</v>
      </c>
      <c r="B103" s="72"/>
      <c r="C103" s="72"/>
      <c r="D103" s="72"/>
      <c r="E103" s="72"/>
      <c r="F103" s="57"/>
      <c r="G103" s="57"/>
      <c r="H103" s="57"/>
      <c r="I103" s="57"/>
      <c r="J103" s="57"/>
      <c r="K103" s="57"/>
      <c r="L103" s="57"/>
      <c r="M103" s="58"/>
    </row>
    <row r="104" spans="1:13" ht="48.75" customHeight="1">
      <c r="A104" s="80" t="s">
        <v>87</v>
      </c>
      <c r="B104" s="72"/>
      <c r="C104" s="72"/>
      <c r="D104" s="72"/>
      <c r="E104" s="72"/>
      <c r="F104" s="57"/>
      <c r="G104" s="57"/>
      <c r="H104" s="57"/>
      <c r="I104" s="57"/>
      <c r="J104" s="57"/>
      <c r="K104" s="57"/>
      <c r="L104" s="57"/>
      <c r="M104" s="58"/>
    </row>
    <row r="105" spans="1:13" ht="17.25" customHeight="1">
      <c r="A105" s="80" t="s">
        <v>89</v>
      </c>
      <c r="B105" s="72"/>
      <c r="C105" s="72"/>
      <c r="D105" s="72"/>
      <c r="E105" s="72"/>
      <c r="F105" s="57"/>
      <c r="G105" s="57"/>
      <c r="H105" s="57"/>
      <c r="I105" s="57"/>
      <c r="J105" s="57"/>
      <c r="K105" s="57"/>
      <c r="L105" s="57"/>
      <c r="M105" s="58"/>
    </row>
    <row r="106" spans="1:13" ht="16.5" customHeight="1" thickBot="1">
      <c r="A106" s="106" t="s">
        <v>90</v>
      </c>
      <c r="B106" s="100"/>
      <c r="C106" s="100"/>
      <c r="D106" s="100"/>
      <c r="E106" s="100"/>
      <c r="F106" s="120"/>
      <c r="G106" s="120"/>
      <c r="H106" s="120"/>
      <c r="I106" s="120"/>
      <c r="J106" s="120"/>
      <c r="K106" s="120"/>
      <c r="L106" s="120"/>
      <c r="M106" s="102"/>
    </row>
    <row r="107" spans="1:13" ht="31.5" hidden="1" customHeight="1">
      <c r="A107" s="124" t="s">
        <v>45</v>
      </c>
      <c r="B107" s="125"/>
      <c r="C107" s="126"/>
      <c r="D107" s="126"/>
      <c r="E107" s="126"/>
      <c r="F107" s="127">
        <f t="shared" ref="F107:M107" si="25">F108+F113+F114+F115</f>
        <v>0</v>
      </c>
      <c r="G107" s="127">
        <f t="shared" si="25"/>
        <v>0</v>
      </c>
      <c r="H107" s="127">
        <f t="shared" si="25"/>
        <v>0</v>
      </c>
      <c r="I107" s="127">
        <f t="shared" si="25"/>
        <v>0</v>
      </c>
      <c r="J107" s="127">
        <f t="shared" si="25"/>
        <v>0</v>
      </c>
      <c r="K107" s="127">
        <f t="shared" si="25"/>
        <v>0</v>
      </c>
      <c r="L107" s="127">
        <f t="shared" si="25"/>
        <v>0</v>
      </c>
      <c r="M107" s="128">
        <f t="shared" si="25"/>
        <v>0</v>
      </c>
    </row>
    <row r="108" spans="1:13" ht="16.5" hidden="1" customHeight="1">
      <c r="A108" s="80" t="s">
        <v>82</v>
      </c>
      <c r="B108" s="129">
        <v>810</v>
      </c>
      <c r="C108" s="50" t="s">
        <v>92</v>
      </c>
      <c r="D108" s="50" t="s">
        <v>109</v>
      </c>
      <c r="E108" s="50">
        <v>800</v>
      </c>
      <c r="F108" s="57"/>
      <c r="G108" s="57"/>
      <c r="H108" s="57"/>
      <c r="I108" s="57"/>
      <c r="J108" s="57"/>
      <c r="K108" s="57"/>
      <c r="L108" s="57"/>
      <c r="M108" s="58">
        <f>SUM(F108:L108)</f>
        <v>0</v>
      </c>
    </row>
    <row r="109" spans="1:13" ht="23.25" hidden="1" customHeight="1">
      <c r="A109" s="83" t="s">
        <v>83</v>
      </c>
      <c r="B109" s="130"/>
      <c r="C109" s="72"/>
      <c r="D109" s="72"/>
      <c r="E109" s="72"/>
      <c r="F109" s="57"/>
      <c r="G109" s="57"/>
      <c r="H109" s="57"/>
      <c r="I109" s="57"/>
      <c r="J109" s="57"/>
      <c r="K109" s="57"/>
      <c r="L109" s="57"/>
      <c r="M109" s="58"/>
    </row>
    <row r="110" spans="1:13" ht="32.25" hidden="1" customHeight="1">
      <c r="A110" s="84" t="s">
        <v>84</v>
      </c>
      <c r="B110" s="130"/>
      <c r="C110" s="72"/>
      <c r="D110" s="72"/>
      <c r="E110" s="72"/>
      <c r="F110" s="57"/>
      <c r="G110" s="57"/>
      <c r="H110" s="57"/>
      <c r="I110" s="57"/>
      <c r="J110" s="57"/>
      <c r="K110" s="57"/>
      <c r="L110" s="57"/>
      <c r="M110" s="58"/>
    </row>
    <row r="111" spans="1:13" ht="15" hidden="1" customHeight="1">
      <c r="A111" s="80" t="s">
        <v>85</v>
      </c>
      <c r="B111" s="129"/>
      <c r="C111" s="50"/>
      <c r="D111" s="50"/>
      <c r="E111" s="50"/>
      <c r="F111" s="57"/>
      <c r="G111" s="131"/>
      <c r="H111" s="57"/>
      <c r="I111" s="57"/>
      <c r="J111" s="57"/>
      <c r="K111" s="57"/>
      <c r="L111" s="57"/>
      <c r="M111" s="58"/>
    </row>
    <row r="112" spans="1:13" ht="49.5" hidden="1" customHeight="1">
      <c r="A112" s="80" t="s">
        <v>86</v>
      </c>
      <c r="B112" s="130"/>
      <c r="C112" s="72"/>
      <c r="D112" s="72"/>
      <c r="E112" s="72"/>
      <c r="F112" s="57"/>
      <c r="G112" s="132"/>
      <c r="H112" s="57"/>
      <c r="I112" s="57"/>
      <c r="J112" s="57"/>
      <c r="K112" s="57"/>
      <c r="L112" s="57"/>
      <c r="M112" s="58"/>
    </row>
    <row r="113" spans="1:13" ht="30" hidden="1" customHeight="1">
      <c r="A113" s="80" t="s">
        <v>87</v>
      </c>
      <c r="B113" s="130"/>
      <c r="C113" s="72"/>
      <c r="D113" s="72"/>
      <c r="E113" s="72"/>
      <c r="F113" s="57"/>
      <c r="G113" s="57"/>
      <c r="H113" s="57"/>
      <c r="I113" s="57"/>
      <c r="J113" s="57"/>
      <c r="K113" s="57"/>
      <c r="L113" s="57"/>
      <c r="M113" s="58"/>
    </row>
    <row r="114" spans="1:13" ht="15" hidden="1" customHeight="1">
      <c r="A114" s="80" t="s">
        <v>89</v>
      </c>
      <c r="B114" s="130"/>
      <c r="C114" s="72"/>
      <c r="D114" s="72"/>
      <c r="E114" s="72"/>
      <c r="F114" s="57"/>
      <c r="G114" s="57"/>
      <c r="H114" s="57"/>
      <c r="I114" s="57"/>
      <c r="J114" s="57"/>
      <c r="K114" s="57"/>
      <c r="L114" s="57"/>
      <c r="M114" s="58"/>
    </row>
    <row r="115" spans="1:13" ht="15" hidden="1" customHeight="1">
      <c r="A115" s="106" t="s">
        <v>90</v>
      </c>
      <c r="B115" s="133"/>
      <c r="C115" s="100"/>
      <c r="D115" s="100"/>
      <c r="E115" s="100"/>
      <c r="F115" s="120"/>
      <c r="G115" s="120"/>
      <c r="H115" s="120"/>
      <c r="I115" s="120"/>
      <c r="J115" s="120"/>
      <c r="K115" s="120"/>
      <c r="L115" s="120"/>
      <c r="M115" s="102"/>
    </row>
    <row r="116" spans="1:13" ht="34.5" customHeight="1">
      <c r="A116" s="78" t="s">
        <v>110</v>
      </c>
      <c r="B116" s="108"/>
      <c r="C116" s="79"/>
      <c r="D116" s="79"/>
      <c r="E116" s="79"/>
      <c r="F116" s="52">
        <f t="shared" ref="F116:M116" si="26">F117+F122+F123+F124</f>
        <v>4960</v>
      </c>
      <c r="G116" s="52">
        <f t="shared" si="26"/>
        <v>6376</v>
      </c>
      <c r="H116" s="52">
        <f t="shared" si="26"/>
        <v>7100</v>
      </c>
      <c r="I116" s="52">
        <f t="shared" si="26"/>
        <v>7100</v>
      </c>
      <c r="J116" s="52">
        <f t="shared" si="26"/>
        <v>7100</v>
      </c>
      <c r="K116" s="52">
        <f t="shared" si="26"/>
        <v>7100</v>
      </c>
      <c r="L116" s="52">
        <f t="shared" si="26"/>
        <v>7100</v>
      </c>
      <c r="M116" s="53">
        <f t="shared" si="26"/>
        <v>46836</v>
      </c>
    </row>
    <row r="117" spans="1:13" ht="19.5" customHeight="1">
      <c r="A117" s="110" t="s">
        <v>82</v>
      </c>
      <c r="B117" s="81">
        <v>828</v>
      </c>
      <c r="C117" s="82" t="s">
        <v>92</v>
      </c>
      <c r="D117" s="81" t="s">
        <v>111</v>
      </c>
      <c r="E117" s="81">
        <v>800</v>
      </c>
      <c r="F117" s="90">
        <f>7100-2140</f>
        <v>4960</v>
      </c>
      <c r="G117" s="90">
        <v>6376</v>
      </c>
      <c r="H117" s="90">
        <v>7100</v>
      </c>
      <c r="I117" s="90">
        <v>7100</v>
      </c>
      <c r="J117" s="90">
        <v>7100</v>
      </c>
      <c r="K117" s="90">
        <v>7100</v>
      </c>
      <c r="L117" s="134">
        <v>7100</v>
      </c>
      <c r="M117" s="58">
        <f>SUM(F117:L117)</f>
        <v>46836</v>
      </c>
    </row>
    <row r="118" spans="1:13" ht="15.75" customHeight="1">
      <c r="A118" s="83" t="s">
        <v>83</v>
      </c>
      <c r="B118" s="72"/>
      <c r="C118" s="72"/>
      <c r="D118" s="72"/>
      <c r="E118" s="72"/>
      <c r="F118" s="57"/>
      <c r="G118" s="57"/>
      <c r="H118" s="57"/>
      <c r="I118" s="57"/>
      <c r="J118" s="57"/>
      <c r="K118" s="57"/>
      <c r="L118" s="57"/>
      <c r="M118" s="58"/>
    </row>
    <row r="119" spans="1:13" ht="33" customHeight="1">
      <c r="A119" s="84" t="s">
        <v>84</v>
      </c>
      <c r="B119" s="72"/>
      <c r="C119" s="72"/>
      <c r="D119" s="72"/>
      <c r="E119" s="72"/>
      <c r="F119" s="57"/>
      <c r="G119" s="57"/>
      <c r="H119" s="57"/>
      <c r="I119" s="57"/>
      <c r="J119" s="57"/>
      <c r="K119" s="57"/>
      <c r="L119" s="57"/>
      <c r="M119" s="58"/>
    </row>
    <row r="120" spans="1:13" ht="16.5" customHeight="1">
      <c r="A120" s="80" t="s">
        <v>85</v>
      </c>
      <c r="B120" s="81"/>
      <c r="C120" s="82"/>
      <c r="D120" s="81"/>
      <c r="E120" s="81"/>
      <c r="F120" s="90"/>
      <c r="G120" s="90"/>
      <c r="H120" s="90"/>
      <c r="I120" s="90"/>
      <c r="J120" s="90"/>
      <c r="K120" s="90"/>
      <c r="L120" s="90"/>
      <c r="M120" s="58"/>
    </row>
    <row r="121" spans="1:13" ht="46.5" customHeight="1">
      <c r="A121" s="80" t="s">
        <v>86</v>
      </c>
      <c r="B121" s="72"/>
      <c r="C121" s="72"/>
      <c r="D121" s="72"/>
      <c r="E121" s="72"/>
      <c r="F121" s="57"/>
      <c r="G121" s="57"/>
      <c r="H121" s="57"/>
      <c r="I121" s="57"/>
      <c r="J121" s="57"/>
      <c r="K121" s="57"/>
      <c r="L121" s="57"/>
      <c r="M121" s="58"/>
    </row>
    <row r="122" spans="1:13" ht="46.5" customHeight="1">
      <c r="A122" s="80" t="s">
        <v>87</v>
      </c>
      <c r="B122" s="72"/>
      <c r="C122" s="72"/>
      <c r="D122" s="72"/>
      <c r="E122" s="72"/>
      <c r="F122" s="57"/>
      <c r="G122" s="57"/>
      <c r="H122" s="57"/>
      <c r="I122" s="57"/>
      <c r="J122" s="57"/>
      <c r="K122" s="57"/>
      <c r="L122" s="57"/>
      <c r="M122" s="58"/>
    </row>
    <row r="123" spans="1:13" ht="17.25" customHeight="1">
      <c r="A123" s="80" t="s">
        <v>89</v>
      </c>
      <c r="B123" s="72"/>
      <c r="C123" s="72"/>
      <c r="D123" s="72"/>
      <c r="E123" s="72"/>
      <c r="F123" s="57"/>
      <c r="G123" s="57"/>
      <c r="H123" s="57"/>
      <c r="I123" s="57"/>
      <c r="J123" s="57"/>
      <c r="K123" s="57"/>
      <c r="L123" s="57"/>
      <c r="M123" s="58"/>
    </row>
    <row r="124" spans="1:13" ht="16.5" customHeight="1" thickBot="1">
      <c r="A124" s="106" t="s">
        <v>90</v>
      </c>
      <c r="B124" s="100"/>
      <c r="C124" s="100"/>
      <c r="D124" s="100"/>
      <c r="E124" s="100"/>
      <c r="F124" s="120"/>
      <c r="G124" s="120"/>
      <c r="H124" s="120"/>
      <c r="I124" s="120"/>
      <c r="J124" s="120"/>
      <c r="K124" s="120"/>
      <c r="L124" s="120"/>
      <c r="M124" s="102"/>
    </row>
    <row r="125" spans="1:13" ht="36" customHeight="1">
      <c r="A125" s="78" t="s">
        <v>51</v>
      </c>
      <c r="B125" s="108"/>
      <c r="C125" s="79"/>
      <c r="D125" s="79"/>
      <c r="E125" s="79"/>
      <c r="F125" s="52"/>
      <c r="G125" s="52"/>
      <c r="H125" s="52"/>
      <c r="I125" s="52"/>
      <c r="J125" s="52">
        <f>J126+J131+J132+J133</f>
        <v>34000</v>
      </c>
      <c r="K125" s="52">
        <f>K126+K131+K132+K133</f>
        <v>34000</v>
      </c>
      <c r="L125" s="52">
        <f>L126+L131+L132+L133</f>
        <v>34000</v>
      </c>
      <c r="M125" s="53">
        <f>M126+M131+M132+M133</f>
        <v>102000</v>
      </c>
    </row>
    <row r="126" spans="1:13" ht="19.5" customHeight="1">
      <c r="A126" s="110" t="s">
        <v>82</v>
      </c>
      <c r="B126" s="81">
        <v>828</v>
      </c>
      <c r="C126" s="82" t="s">
        <v>92</v>
      </c>
      <c r="D126" s="81" t="s">
        <v>112</v>
      </c>
      <c r="E126" s="81">
        <v>800</v>
      </c>
      <c r="F126" s="85"/>
      <c r="G126" s="85"/>
      <c r="H126" s="85"/>
      <c r="I126" s="85"/>
      <c r="J126" s="85">
        <v>34000</v>
      </c>
      <c r="K126" s="85">
        <v>34000</v>
      </c>
      <c r="L126" s="111">
        <v>34000</v>
      </c>
      <c r="M126" s="58">
        <f>SUM(F126:L126)</f>
        <v>102000</v>
      </c>
    </row>
    <row r="127" spans="1:13" ht="15.75" customHeight="1">
      <c r="A127" s="83" t="s">
        <v>83</v>
      </c>
      <c r="B127" s="72"/>
      <c r="C127" s="72"/>
      <c r="D127" s="72"/>
      <c r="E127" s="72"/>
      <c r="F127" s="57"/>
      <c r="G127" s="57"/>
      <c r="H127" s="57"/>
      <c r="I127" s="57"/>
      <c r="J127" s="57"/>
      <c r="K127" s="57"/>
      <c r="L127" s="57"/>
      <c r="M127" s="58"/>
    </row>
    <row r="128" spans="1:13" ht="32.25" customHeight="1">
      <c r="A128" s="84" t="s">
        <v>84</v>
      </c>
      <c r="B128" s="72"/>
      <c r="C128" s="72"/>
      <c r="D128" s="72"/>
      <c r="E128" s="72"/>
      <c r="F128" s="57"/>
      <c r="G128" s="57"/>
      <c r="H128" s="57"/>
      <c r="I128" s="57"/>
      <c r="J128" s="57"/>
      <c r="K128" s="57"/>
      <c r="L128" s="57"/>
      <c r="M128" s="58"/>
    </row>
    <row r="129" spans="1:13" ht="16.5" customHeight="1">
      <c r="A129" s="80" t="s">
        <v>85</v>
      </c>
      <c r="B129" s="81"/>
      <c r="C129" s="82"/>
      <c r="D129" s="81"/>
      <c r="E129" s="81"/>
      <c r="F129" s="57"/>
      <c r="G129" s="57"/>
      <c r="H129" s="57"/>
      <c r="I129" s="57"/>
      <c r="J129" s="57"/>
      <c r="K129" s="57"/>
      <c r="L129" s="57"/>
      <c r="M129" s="58"/>
    </row>
    <row r="130" spans="1:13" ht="47.25" customHeight="1">
      <c r="A130" s="80" t="s">
        <v>86</v>
      </c>
      <c r="B130" s="72"/>
      <c r="C130" s="72"/>
      <c r="D130" s="72"/>
      <c r="E130" s="72"/>
      <c r="F130" s="57"/>
      <c r="G130" s="57"/>
      <c r="H130" s="57"/>
      <c r="I130" s="57"/>
      <c r="J130" s="57"/>
      <c r="K130" s="57"/>
      <c r="L130" s="57"/>
      <c r="M130" s="58"/>
    </row>
    <row r="131" spans="1:13" ht="47.25" customHeight="1">
      <c r="A131" s="80" t="s">
        <v>87</v>
      </c>
      <c r="B131" s="72"/>
      <c r="C131" s="72"/>
      <c r="D131" s="72"/>
      <c r="E131" s="72"/>
      <c r="F131" s="57"/>
      <c r="G131" s="57"/>
      <c r="H131" s="57"/>
      <c r="I131" s="57"/>
      <c r="J131" s="57"/>
      <c r="K131" s="57"/>
      <c r="L131" s="57"/>
      <c r="M131" s="58"/>
    </row>
    <row r="132" spans="1:13" ht="16.5" customHeight="1">
      <c r="A132" s="80" t="s">
        <v>89</v>
      </c>
      <c r="B132" s="72"/>
      <c r="C132" s="72"/>
      <c r="D132" s="72"/>
      <c r="E132" s="72"/>
      <c r="F132" s="57"/>
      <c r="G132" s="57"/>
      <c r="H132" s="57"/>
      <c r="I132" s="57"/>
      <c r="J132" s="57"/>
      <c r="K132" s="57"/>
      <c r="L132" s="57"/>
      <c r="M132" s="58"/>
    </row>
    <row r="133" spans="1:13" ht="21" customHeight="1" thickBot="1">
      <c r="A133" s="106" t="s">
        <v>90</v>
      </c>
      <c r="B133" s="100"/>
      <c r="C133" s="100"/>
      <c r="D133" s="100"/>
      <c r="E133" s="100"/>
      <c r="F133" s="120"/>
      <c r="G133" s="120"/>
      <c r="H133" s="120"/>
      <c r="I133" s="120"/>
      <c r="J133" s="120"/>
      <c r="K133" s="120"/>
      <c r="L133" s="120"/>
      <c r="M133" s="102"/>
    </row>
    <row r="134" spans="1:13" ht="33.75" customHeight="1">
      <c r="A134" s="135"/>
      <c r="B134" s="136"/>
      <c r="C134" s="136"/>
      <c r="D134" s="136"/>
      <c r="E134" s="136"/>
      <c r="F134" s="137"/>
      <c r="G134" s="137"/>
      <c r="H134" s="138"/>
      <c r="I134" s="138"/>
      <c r="J134" s="138"/>
      <c r="K134" s="138"/>
      <c r="L134" s="138"/>
      <c r="M134" s="138"/>
    </row>
  </sheetData>
  <mergeCells count="8">
    <mergeCell ref="A68:A69"/>
    <mergeCell ref="A78:A81"/>
    <mergeCell ref="A1:M1"/>
    <mergeCell ref="A3:A4"/>
    <mergeCell ref="B3:E3"/>
    <mergeCell ref="F3:M3"/>
    <mergeCell ref="B4:E4"/>
    <mergeCell ref="A16:A19"/>
  </mergeCells>
  <printOptions horizontalCentered="1"/>
  <pageMargins left="0.39370078740157483" right="0.39370078740157483" top="0.98425196850393704" bottom="0.39370078740157483" header="0.19685039370078741" footer="0.51181102362204722"/>
  <pageSetup paperSize="9" scale="62" firstPageNumber="67" fitToHeight="6" orientation="landscape" useFirstPageNumber="1" horizontalDpi="300" verticalDpi="300" r:id="rId1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4. Мероприятия КПМ 2 УТОЧЧЧЧЧ</vt:lpstr>
      <vt:lpstr>5. Финобеспечение  автобусы</vt:lpstr>
      <vt:lpstr>'4. Мероприятия КПМ 2 УТОЧЧЧЧЧ'!Print_Titles</vt:lpstr>
      <vt:lpstr>'5. Финобеспечение  автобусы'!Print_Titles</vt:lpstr>
      <vt:lpstr>'4. Мероприятия КПМ 2 УТОЧЧЧЧЧ'!Заголовки_для_печати</vt:lpstr>
      <vt:lpstr>'5. Финобеспечение  автобусы'!Заголовки_для_печати</vt:lpstr>
      <vt:lpstr>'4. Мероприятия КПМ 2 УТОЧЧЧЧЧ'!Область_печати</vt:lpstr>
      <vt:lpstr>'5. Финобеспечение  автобусы'!Область_печати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plan</dc:creator>
  <dc:description/>
  <cp:lastModifiedBy>Шеховцова</cp:lastModifiedBy>
  <cp:revision>25</cp:revision>
  <cp:lastPrinted>2025-12-15T07:46:20Z</cp:lastPrinted>
  <dcterms:created xsi:type="dcterms:W3CDTF">2023-04-24T08:36:41Z</dcterms:created>
  <dcterms:modified xsi:type="dcterms:W3CDTF">2025-12-15T07:46:21Z</dcterms:modified>
  <dc:language>ru-RU</dc:language>
</cp:coreProperties>
</file>